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osaic-my.sharepoint.com/personal/hillary_koehler_osaic_com/Documents/Documents/"/>
    </mc:Choice>
  </mc:AlternateContent>
  <xr:revisionPtr revIDLastSave="459" documentId="8_{9EC10F8C-4BE6-4F27-92A5-533231F3ACC4}" xr6:coauthVersionLast="47" xr6:coauthVersionMax="47" xr10:uidLastSave="{BADC2C6E-B91C-443A-868A-8F577E469094}"/>
  <bookViews>
    <workbookView xWindow="-28920" yWindow="75" windowWidth="29040" windowHeight="15990" tabRatio="788" xr2:uid="{00000000-000D-0000-FFFF-FFFF00000000}"/>
  </bookViews>
  <sheets>
    <sheet name="Example" sheetId="28" r:id="rId1"/>
    <sheet name="January" sheetId="14" r:id="rId2"/>
    <sheet name="February" sheetId="15" r:id="rId3"/>
    <sheet name="March" sheetId="16" r:id="rId4"/>
    <sheet name="April" sheetId="17" r:id="rId5"/>
    <sheet name="May" sheetId="18" r:id="rId6"/>
    <sheet name="June" sheetId="19" r:id="rId7"/>
    <sheet name="July" sheetId="20" r:id="rId8"/>
    <sheet name="August" sheetId="21" r:id="rId9"/>
    <sheet name="September" sheetId="22" r:id="rId10"/>
    <sheet name="October" sheetId="23" r:id="rId11"/>
    <sheet name="November" sheetId="24" r:id="rId12"/>
    <sheet name="December" sheetId="25" r:id="rId13"/>
  </sheets>
  <definedNames>
    <definedName name="CalendarYear" localSheetId="0">Example!$K$5</definedName>
    <definedName name="CalendarYear">January!$K$5</definedName>
    <definedName name="DaysAndWeeks">{0,1,2,3,4,5,6} + {0;1;2;3;4;5}*7</definedName>
    <definedName name="_xlnm.Print_Area" localSheetId="0">Example!$A$4:$H$65</definedName>
    <definedName name="_xlnm.Print_Area" localSheetId="1">January!$A$4:$H$66</definedName>
    <definedName name="WeekStart" localSheetId="0">Example!$K$6</definedName>
    <definedName name="WeekStart">January!$K$6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28" l="1" a="1"/>
  <c r="B62" i="28"/>
  <c r="C62" i="28"/>
  <c r="B51" i="28" a="1"/>
  <c r="B51" i="28"/>
  <c r="C51" i="28"/>
  <c r="D51" i="28"/>
  <c r="E51" i="28"/>
  <c r="F51" i="28"/>
  <c r="G51" i="28"/>
  <c r="H51" i="28"/>
  <c r="B40" i="28" a="1"/>
  <c r="B40" i="28"/>
  <c r="C40" i="28"/>
  <c r="D40" i="28"/>
  <c r="E40" i="28"/>
  <c r="F40" i="28"/>
  <c r="G40" i="28"/>
  <c r="H40" i="28"/>
  <c r="B29" i="28" a="1"/>
  <c r="B29" i="28"/>
  <c r="C29" i="28"/>
  <c r="D29" i="28"/>
  <c r="E29" i="28"/>
  <c r="F29" i="28"/>
  <c r="G29" i="28"/>
  <c r="H29" i="28"/>
  <c r="B18" i="28" a="1"/>
  <c r="B18" i="28"/>
  <c r="C18" i="28"/>
  <c r="D18" i="28"/>
  <c r="E18" i="28"/>
  <c r="F18" i="28"/>
  <c r="G18" i="28"/>
  <c r="H18" i="28"/>
  <c r="B7" i="28" a="1"/>
  <c r="B7" i="28"/>
  <c r="C7" i="28"/>
  <c r="D7" i="28"/>
  <c r="D6" i="28" s="1"/>
  <c r="E7" i="28"/>
  <c r="F7" i="28"/>
  <c r="F6" i="28" s="1"/>
  <c r="G7" i="28"/>
  <c r="H7" i="28"/>
  <c r="H6" i="28" s="1"/>
  <c r="G6" i="28"/>
  <c r="E6" i="28"/>
  <c r="C6" i="28"/>
  <c r="B6" i="28"/>
  <c r="B1" i="28"/>
  <c r="B1" i="25"/>
  <c r="B1" i="24"/>
  <c r="B1" i="23"/>
  <c r="B1" i="22"/>
  <c r="B1" i="21"/>
  <c r="B1" i="20"/>
  <c r="B51" i="19" a="1"/>
  <c r="G51" i="19"/>
  <c r="F51" i="19"/>
  <c r="E51" i="19"/>
  <c r="D51" i="19"/>
  <c r="C51" i="19"/>
  <c r="B51" i="19"/>
  <c r="H51" i="19"/>
  <c r="B29" i="19" a="1"/>
  <c r="G29" i="19"/>
  <c r="F29" i="19"/>
  <c r="E29" i="19"/>
  <c r="D29" i="19"/>
  <c r="C29" i="19"/>
  <c r="B29" i="19"/>
  <c r="H29" i="19"/>
  <c r="B1" i="19"/>
  <c r="B1" i="18"/>
  <c r="B1" i="17"/>
  <c r="B1" i="16"/>
  <c r="B1" i="14"/>
  <c r="B6" i="25"/>
  <c r="B6" i="24"/>
  <c r="B6" i="23"/>
  <c r="B6" i="22"/>
  <c r="B6" i="21"/>
  <c r="B6" i="20"/>
  <c r="B6" i="19"/>
  <c r="B6" i="18"/>
  <c r="B6" i="17"/>
  <c r="B6" i="16"/>
  <c r="B6" i="15"/>
  <c r="B1" i="15"/>
  <c r="B62" i="25" a="1"/>
  <c r="C62" i="25"/>
  <c r="B51" i="25" a="1"/>
  <c r="H51" i="25"/>
  <c r="B40" i="25" a="1"/>
  <c r="G40" i="25"/>
  <c r="B29" i="25" a="1"/>
  <c r="G29" i="25"/>
  <c r="B18" i="25" a="1"/>
  <c r="H18" i="25"/>
  <c r="B7" i="25" a="1"/>
  <c r="G7" i="25"/>
  <c r="G6" i="25"/>
  <c r="B62" i="24" a="1"/>
  <c r="C62" i="24"/>
  <c r="B51" i="24" a="1"/>
  <c r="H51" i="24"/>
  <c r="B40" i="24" a="1"/>
  <c r="G40" i="24"/>
  <c r="B29" i="24" a="1"/>
  <c r="G29" i="24"/>
  <c r="B18" i="24" a="1"/>
  <c r="H18" i="24"/>
  <c r="B7" i="24" a="1"/>
  <c r="G7" i="24"/>
  <c r="G6" i="24"/>
  <c r="B62" i="23" a="1"/>
  <c r="C62" i="23"/>
  <c r="B51" i="23" a="1"/>
  <c r="H51" i="23"/>
  <c r="B40" i="23" a="1"/>
  <c r="G40" i="23"/>
  <c r="B29" i="23" a="1"/>
  <c r="G29" i="23"/>
  <c r="B18" i="23" a="1"/>
  <c r="H18" i="23"/>
  <c r="B7" i="23" a="1"/>
  <c r="G7" i="23"/>
  <c r="G6" i="23"/>
  <c r="B62" i="22" a="1"/>
  <c r="C62" i="22"/>
  <c r="B51" i="22" a="1"/>
  <c r="H51" i="22"/>
  <c r="B40" i="22" a="1"/>
  <c r="G40" i="22"/>
  <c r="B29" i="22" a="1"/>
  <c r="H29" i="22"/>
  <c r="B18" i="22" a="1"/>
  <c r="G18" i="22"/>
  <c r="B7" i="22" a="1"/>
  <c r="H7" i="22"/>
  <c r="H6" i="22" s="1"/>
  <c r="B62" i="21" a="1"/>
  <c r="C62" i="21"/>
  <c r="B51" i="21" a="1"/>
  <c r="H51" i="21"/>
  <c r="B40" i="21" a="1"/>
  <c r="G40" i="21"/>
  <c r="B29" i="21" a="1"/>
  <c r="G29" i="21"/>
  <c r="B18" i="21" a="1"/>
  <c r="H18" i="21"/>
  <c r="B7" i="21" a="1"/>
  <c r="G7" i="21"/>
  <c r="G6" i="21" s="1"/>
  <c r="B62" i="20" a="1"/>
  <c r="C62" i="20"/>
  <c r="B51" i="20" a="1"/>
  <c r="H51" i="20"/>
  <c r="B40" i="20" a="1"/>
  <c r="G40" i="20"/>
  <c r="B29" i="20" a="1"/>
  <c r="H29" i="20"/>
  <c r="B18" i="20" a="1"/>
  <c r="G18" i="20"/>
  <c r="B7" i="20" a="1"/>
  <c r="E7" i="20"/>
  <c r="E6" i="20"/>
  <c r="B62" i="19" a="1"/>
  <c r="C62" i="19"/>
  <c r="B40" i="19" a="1"/>
  <c r="G40" i="19"/>
  <c r="B18" i="19" a="1"/>
  <c r="G18" i="19"/>
  <c r="B7" i="19" a="1"/>
  <c r="H7" i="19"/>
  <c r="H6" i="19"/>
  <c r="B62" i="18" a="1"/>
  <c r="C62" i="18"/>
  <c r="B51" i="18" a="1"/>
  <c r="G51" i="18"/>
  <c r="B40" i="18" a="1"/>
  <c r="G40" i="18"/>
  <c r="B29" i="18" a="1"/>
  <c r="G29" i="18"/>
  <c r="B18" i="18" a="1"/>
  <c r="G18" i="18"/>
  <c r="B7" i="18" a="1"/>
  <c r="G7" i="18"/>
  <c r="G6" i="18" s="1"/>
  <c r="B62" i="17" a="1"/>
  <c r="B62" i="17"/>
  <c r="B51" i="17" a="1"/>
  <c r="G51" i="17"/>
  <c r="B40" i="17" a="1"/>
  <c r="H40" i="17"/>
  <c r="B29" i="17" a="1"/>
  <c r="H29" i="17"/>
  <c r="B18" i="17" a="1"/>
  <c r="G18" i="17"/>
  <c r="B7" i="17" a="1"/>
  <c r="H7" i="17"/>
  <c r="H6" i="17" s="1"/>
  <c r="B62" i="16" a="1"/>
  <c r="C62" i="16"/>
  <c r="B51" i="16" a="1"/>
  <c r="H51" i="16"/>
  <c r="B40" i="16" a="1"/>
  <c r="G40" i="16"/>
  <c r="B29" i="16" a="1"/>
  <c r="H29" i="16"/>
  <c r="B18" i="16" a="1"/>
  <c r="G18" i="16"/>
  <c r="B7" i="16" a="1"/>
  <c r="H7" i="16"/>
  <c r="H6" i="16"/>
  <c r="B62" i="15" a="1"/>
  <c r="C62" i="15"/>
  <c r="B51" i="15" a="1"/>
  <c r="H51" i="15"/>
  <c r="B40" i="15" a="1"/>
  <c r="G40" i="15"/>
  <c r="B29" i="15" a="1"/>
  <c r="H29" i="15"/>
  <c r="B18" i="15" a="1"/>
  <c r="G18" i="15"/>
  <c r="B7" i="15" a="1"/>
  <c r="H7" i="15"/>
  <c r="H6" i="15"/>
  <c r="B29" i="18"/>
  <c r="B7" i="18"/>
  <c r="B51" i="18"/>
  <c r="F7" i="18"/>
  <c r="F6" i="18"/>
  <c r="F29" i="18"/>
  <c r="F51" i="18"/>
  <c r="D18" i="18"/>
  <c r="H18" i="18"/>
  <c r="D40" i="18"/>
  <c r="H40" i="18"/>
  <c r="D7" i="18"/>
  <c r="D6" i="18" s="1"/>
  <c r="H7" i="18"/>
  <c r="H6" i="18"/>
  <c r="B18" i="18"/>
  <c r="F18" i="18"/>
  <c r="D29" i="18"/>
  <c r="H29" i="18"/>
  <c r="B40" i="18"/>
  <c r="F40" i="18"/>
  <c r="D51" i="18"/>
  <c r="H51" i="18"/>
  <c r="B62" i="18"/>
  <c r="C18" i="25"/>
  <c r="E18" i="25"/>
  <c r="G18" i="25"/>
  <c r="C51" i="25"/>
  <c r="E51" i="25"/>
  <c r="G51" i="25"/>
  <c r="B7" i="25"/>
  <c r="D7" i="25"/>
  <c r="D6" i="25" s="1"/>
  <c r="F7" i="25"/>
  <c r="F6" i="25"/>
  <c r="H7" i="25"/>
  <c r="H6" i="25" s="1"/>
  <c r="B18" i="25"/>
  <c r="D18" i="25"/>
  <c r="F18" i="25"/>
  <c r="B29" i="25"/>
  <c r="D29" i="25"/>
  <c r="F29" i="25"/>
  <c r="H29" i="25"/>
  <c r="B40" i="25"/>
  <c r="D40" i="25"/>
  <c r="F40" i="25"/>
  <c r="H40" i="25"/>
  <c r="B51" i="25"/>
  <c r="D51" i="25"/>
  <c r="F51" i="25"/>
  <c r="B62" i="25"/>
  <c r="C7" i="25"/>
  <c r="C6" i="25"/>
  <c r="E7" i="25"/>
  <c r="E6" i="25"/>
  <c r="C29" i="25"/>
  <c r="E29" i="25"/>
  <c r="C40" i="25"/>
  <c r="E40" i="25"/>
  <c r="C18" i="24"/>
  <c r="E18" i="24"/>
  <c r="G18" i="24"/>
  <c r="C51" i="24"/>
  <c r="E51" i="24"/>
  <c r="G51" i="24"/>
  <c r="B7" i="24"/>
  <c r="D7" i="24"/>
  <c r="D6" i="24" s="1"/>
  <c r="F7" i="24"/>
  <c r="F6" i="24"/>
  <c r="H7" i="24"/>
  <c r="H6" i="24" s="1"/>
  <c r="B18" i="24"/>
  <c r="D18" i="24"/>
  <c r="F18" i="24"/>
  <c r="B29" i="24"/>
  <c r="D29" i="24"/>
  <c r="F29" i="24"/>
  <c r="H29" i="24"/>
  <c r="B40" i="24"/>
  <c r="D40" i="24"/>
  <c r="F40" i="24"/>
  <c r="H40" i="24"/>
  <c r="B51" i="24"/>
  <c r="D51" i="24"/>
  <c r="F51" i="24"/>
  <c r="B62" i="24"/>
  <c r="C7" i="24"/>
  <c r="C6" i="24"/>
  <c r="E7" i="24"/>
  <c r="E6" i="24"/>
  <c r="C29" i="24"/>
  <c r="E29" i="24"/>
  <c r="C40" i="24"/>
  <c r="E40" i="24"/>
  <c r="C18" i="23"/>
  <c r="E18" i="23"/>
  <c r="G18" i="23"/>
  <c r="C51" i="23"/>
  <c r="E51" i="23"/>
  <c r="G51" i="23"/>
  <c r="B7" i="23"/>
  <c r="D7" i="23"/>
  <c r="D6" i="23" s="1"/>
  <c r="F7" i="23"/>
  <c r="F6" i="23"/>
  <c r="H7" i="23"/>
  <c r="H6" i="23" s="1"/>
  <c r="B18" i="23"/>
  <c r="D18" i="23"/>
  <c r="F18" i="23"/>
  <c r="B29" i="23"/>
  <c r="D29" i="23"/>
  <c r="F29" i="23"/>
  <c r="H29" i="23"/>
  <c r="B40" i="23"/>
  <c r="D40" i="23"/>
  <c r="F40" i="23"/>
  <c r="H40" i="23"/>
  <c r="B51" i="23"/>
  <c r="D51" i="23"/>
  <c r="F51" i="23"/>
  <c r="B62" i="23"/>
  <c r="C7" i="23"/>
  <c r="C6" i="23"/>
  <c r="E7" i="23"/>
  <c r="E6" i="23"/>
  <c r="C29" i="23"/>
  <c r="E29" i="23"/>
  <c r="C40" i="23"/>
  <c r="E40" i="23"/>
  <c r="C7" i="22"/>
  <c r="C6" i="22"/>
  <c r="E7" i="22"/>
  <c r="E6" i="22"/>
  <c r="G7" i="22"/>
  <c r="G6" i="22"/>
  <c r="C29" i="22"/>
  <c r="E29" i="22"/>
  <c r="G29" i="22"/>
  <c r="C51" i="22"/>
  <c r="E51" i="22"/>
  <c r="G51" i="22"/>
  <c r="B7" i="22"/>
  <c r="D7" i="22"/>
  <c r="D6" i="22"/>
  <c r="F7" i="22"/>
  <c r="F6" i="22"/>
  <c r="B18" i="22"/>
  <c r="D18" i="22"/>
  <c r="F18" i="22"/>
  <c r="H18" i="22"/>
  <c r="B29" i="22"/>
  <c r="D29" i="22"/>
  <c r="F29" i="22"/>
  <c r="B40" i="22"/>
  <c r="D40" i="22"/>
  <c r="F40" i="22"/>
  <c r="H40" i="22"/>
  <c r="B51" i="22"/>
  <c r="D51" i="22"/>
  <c r="F51" i="22"/>
  <c r="B62" i="22"/>
  <c r="C18" i="22"/>
  <c r="E18" i="22"/>
  <c r="C40" i="22"/>
  <c r="E40" i="22"/>
  <c r="C18" i="21"/>
  <c r="E18" i="21"/>
  <c r="G18" i="21"/>
  <c r="C51" i="21"/>
  <c r="E51" i="21"/>
  <c r="G51" i="21"/>
  <c r="B7" i="21"/>
  <c r="D7" i="21"/>
  <c r="D6" i="21" s="1"/>
  <c r="F7" i="21"/>
  <c r="F6" i="21"/>
  <c r="H7" i="21"/>
  <c r="H6" i="21" s="1"/>
  <c r="B18" i="21"/>
  <c r="D18" i="21"/>
  <c r="F18" i="21"/>
  <c r="B29" i="21"/>
  <c r="D29" i="21"/>
  <c r="F29" i="21"/>
  <c r="H29" i="21"/>
  <c r="B40" i="21"/>
  <c r="D40" i="21"/>
  <c r="F40" i="21"/>
  <c r="H40" i="21"/>
  <c r="B51" i="21"/>
  <c r="D51" i="21"/>
  <c r="F51" i="21"/>
  <c r="B62" i="21"/>
  <c r="C7" i="21"/>
  <c r="C6" i="21"/>
  <c r="E7" i="21"/>
  <c r="E6" i="21"/>
  <c r="C29" i="21"/>
  <c r="E29" i="21"/>
  <c r="C40" i="21"/>
  <c r="E40" i="21"/>
  <c r="C7" i="20"/>
  <c r="C6" i="20"/>
  <c r="G7" i="20"/>
  <c r="G6" i="20"/>
  <c r="C29" i="20"/>
  <c r="E29" i="20"/>
  <c r="G29" i="20"/>
  <c r="C51" i="20"/>
  <c r="E51" i="20"/>
  <c r="G51" i="20"/>
  <c r="B7" i="20"/>
  <c r="D7" i="20"/>
  <c r="D6" i="20" s="1"/>
  <c r="F7" i="20"/>
  <c r="F6" i="20"/>
  <c r="H7" i="20"/>
  <c r="H6" i="20"/>
  <c r="B18" i="20"/>
  <c r="D18" i="20"/>
  <c r="F18" i="20"/>
  <c r="H18" i="20"/>
  <c r="B29" i="20"/>
  <c r="D29" i="20"/>
  <c r="F29" i="20"/>
  <c r="B40" i="20"/>
  <c r="D40" i="20"/>
  <c r="F40" i="20"/>
  <c r="H40" i="20"/>
  <c r="B51" i="20"/>
  <c r="D51" i="20"/>
  <c r="F51" i="20"/>
  <c r="B62" i="20"/>
  <c r="C18" i="20"/>
  <c r="E18" i="20"/>
  <c r="C40" i="20"/>
  <c r="E40" i="20"/>
  <c r="C7" i="19"/>
  <c r="C6" i="19"/>
  <c r="E7" i="19"/>
  <c r="E6" i="19"/>
  <c r="G7" i="19"/>
  <c r="G6" i="19"/>
  <c r="B7" i="19"/>
  <c r="D7" i="19"/>
  <c r="D6" i="19" s="1"/>
  <c r="F7" i="19"/>
  <c r="F6" i="19"/>
  <c r="B18" i="19"/>
  <c r="D18" i="19"/>
  <c r="F18" i="19"/>
  <c r="H18" i="19"/>
  <c r="B40" i="19"/>
  <c r="D40" i="19"/>
  <c r="F40" i="19"/>
  <c r="H40" i="19"/>
  <c r="B62" i="19"/>
  <c r="C18" i="19"/>
  <c r="E18" i="19"/>
  <c r="C40" i="19"/>
  <c r="E40" i="19"/>
  <c r="C7" i="18"/>
  <c r="C6" i="18"/>
  <c r="E7" i="18"/>
  <c r="E6" i="18"/>
  <c r="C18" i="18"/>
  <c r="E18" i="18"/>
  <c r="C29" i="18"/>
  <c r="E29" i="18"/>
  <c r="C40" i="18"/>
  <c r="E40" i="18"/>
  <c r="C51" i="18"/>
  <c r="E51" i="18"/>
  <c r="C7" i="17"/>
  <c r="C6" i="17"/>
  <c r="E7" i="17"/>
  <c r="E6" i="17"/>
  <c r="G7" i="17"/>
  <c r="G6" i="17"/>
  <c r="C29" i="17"/>
  <c r="E29" i="17"/>
  <c r="G29" i="17"/>
  <c r="C40" i="17"/>
  <c r="E40" i="17"/>
  <c r="G40" i="17"/>
  <c r="C62" i="17"/>
  <c r="B7" i="17"/>
  <c r="D7" i="17"/>
  <c r="D6" i="17"/>
  <c r="F7" i="17"/>
  <c r="F6" i="17"/>
  <c r="B18" i="17"/>
  <c r="D18" i="17"/>
  <c r="F18" i="17"/>
  <c r="H18" i="17"/>
  <c r="B29" i="17"/>
  <c r="D29" i="17"/>
  <c r="F29" i="17"/>
  <c r="B40" i="17"/>
  <c r="D40" i="17"/>
  <c r="F40" i="17"/>
  <c r="B51" i="17"/>
  <c r="D51" i="17"/>
  <c r="F51" i="17"/>
  <c r="H51" i="17"/>
  <c r="C18" i="17"/>
  <c r="E18" i="17"/>
  <c r="C51" i="17"/>
  <c r="E51" i="17"/>
  <c r="C7" i="16"/>
  <c r="C6" i="16"/>
  <c r="E7" i="16"/>
  <c r="E6" i="16"/>
  <c r="G7" i="16"/>
  <c r="G6" i="16"/>
  <c r="C29" i="16"/>
  <c r="E29" i="16"/>
  <c r="G29" i="16"/>
  <c r="C51" i="16"/>
  <c r="E51" i="16"/>
  <c r="G51" i="16"/>
  <c r="B7" i="16"/>
  <c r="D7" i="16"/>
  <c r="D6" i="16"/>
  <c r="F7" i="16"/>
  <c r="F6" i="16"/>
  <c r="B18" i="16"/>
  <c r="D18" i="16"/>
  <c r="F18" i="16"/>
  <c r="H18" i="16"/>
  <c r="B29" i="16"/>
  <c r="D29" i="16"/>
  <c r="F29" i="16"/>
  <c r="B40" i="16"/>
  <c r="D40" i="16"/>
  <c r="F40" i="16"/>
  <c r="H40" i="16"/>
  <c r="B51" i="16"/>
  <c r="D51" i="16"/>
  <c r="F51" i="16"/>
  <c r="B62" i="16"/>
  <c r="C18" i="16"/>
  <c r="E18" i="16"/>
  <c r="C40" i="16"/>
  <c r="E40" i="16"/>
  <c r="C7" i="15"/>
  <c r="C6" i="15"/>
  <c r="E7" i="15"/>
  <c r="E6" i="15"/>
  <c r="G7" i="15"/>
  <c r="G6" i="15"/>
  <c r="C29" i="15"/>
  <c r="E29" i="15"/>
  <c r="G29" i="15"/>
  <c r="C51" i="15"/>
  <c r="E51" i="15"/>
  <c r="G51" i="15"/>
  <c r="B7" i="15"/>
  <c r="D7" i="15"/>
  <c r="D6" i="15"/>
  <c r="F7" i="15"/>
  <c r="F6" i="15"/>
  <c r="B18" i="15"/>
  <c r="D18" i="15"/>
  <c r="F18" i="15"/>
  <c r="H18" i="15"/>
  <c r="B29" i="15"/>
  <c r="D29" i="15"/>
  <c r="F29" i="15"/>
  <c r="B40" i="15"/>
  <c r="D40" i="15"/>
  <c r="F40" i="15"/>
  <c r="H40" i="15"/>
  <c r="B51" i="15"/>
  <c r="D51" i="15"/>
  <c r="F51" i="15"/>
  <c r="B62" i="15"/>
  <c r="C18" i="15"/>
  <c r="E18" i="15"/>
  <c r="C40" i="15"/>
  <c r="E40" i="15"/>
  <c r="B6" i="14"/>
  <c r="B62" i="14" a="1"/>
  <c r="C62" i="14"/>
  <c r="B51" i="14" a="1"/>
  <c r="C51" i="14"/>
  <c r="B40" i="14" a="1"/>
  <c r="B40" i="14"/>
  <c r="B29" i="14" a="1"/>
  <c r="B29" i="14"/>
  <c r="B18" i="14" a="1"/>
  <c r="B18" i="14"/>
  <c r="B7" i="14" a="1"/>
  <c r="B7" i="14"/>
  <c r="E18" i="14"/>
  <c r="G18" i="14"/>
  <c r="C18" i="14"/>
  <c r="G40" i="14"/>
  <c r="E40" i="14"/>
  <c r="C40" i="14"/>
  <c r="H18" i="14"/>
  <c r="F18" i="14"/>
  <c r="D18" i="14"/>
  <c r="G29" i="14"/>
  <c r="C29" i="14"/>
  <c r="H40" i="14"/>
  <c r="F40" i="14"/>
  <c r="D40" i="14"/>
  <c r="E29" i="14"/>
  <c r="B62" i="14"/>
  <c r="H51" i="14"/>
  <c r="F51" i="14"/>
  <c r="D51" i="14"/>
  <c r="B51" i="14"/>
  <c r="G51" i="14"/>
  <c r="E51" i="14"/>
  <c r="H29" i="14"/>
  <c r="F29" i="14"/>
  <c r="D29" i="14"/>
  <c r="G7" i="14"/>
  <c r="G6" i="14"/>
  <c r="E7" i="14"/>
  <c r="E6" i="14"/>
  <c r="C7" i="14"/>
  <c r="C6" i="14"/>
  <c r="H7" i="14"/>
  <c r="H6" i="14" s="1"/>
  <c r="F7" i="14"/>
  <c r="F6" i="14"/>
  <c r="D7" i="14"/>
  <c r="D6" i="14"/>
</calcChain>
</file>

<file path=xl/sharedStrings.xml><?xml version="1.0" encoding="utf-8"?>
<sst xmlns="http://schemas.openxmlformats.org/spreadsheetml/2006/main" count="1071" uniqueCount="118">
  <si>
    <t>SUNDAY</t>
  </si>
  <si>
    <t>CALENDAR SETTINGS</t>
  </si>
  <si>
    <t>YEAR</t>
  </si>
  <si>
    <t>WEEK START</t>
  </si>
  <si>
    <t>Holiday</t>
  </si>
  <si>
    <t>MARKETING TIPS</t>
  </si>
  <si>
    <t>MARKETING ACTIVITIES TO TRY</t>
  </si>
  <si>
    <t>Financial Wellness Month</t>
  </si>
  <si>
    <t>National Blood Donor Month</t>
  </si>
  <si>
    <t>Social Post</t>
  </si>
  <si>
    <t>Email</t>
  </si>
  <si>
    <t>Event</t>
  </si>
  <si>
    <t>Blog Post</t>
  </si>
  <si>
    <t>Other</t>
  </si>
  <si>
    <t>• Share your resolutions for the year on your social media pages and ask for followers to share their resolutions as well.</t>
  </si>
  <si>
    <t>•  Partner with a local CPA to host a joint "New Year, New Money" event where you can both invite clients for cross-referrals.</t>
  </si>
  <si>
    <t>Black History Month</t>
  </si>
  <si>
    <t>Senior Independence Month</t>
  </si>
  <si>
    <t>• Share the things you and your staff are passionate about so your followers can learn more about you and build a connection.</t>
  </si>
  <si>
    <t>Womens History Month</t>
  </si>
  <si>
    <t>National Ethics Awareness Month</t>
  </si>
  <si>
    <t>Financial Literacy Month</t>
  </si>
  <si>
    <t>Stress Awareness Month</t>
  </si>
  <si>
    <t>•  Conduct a webinar on financial literacy topics such as budgeting, saving, investing, and retirement planning. Invite experts to share their insights and knowledge.</t>
  </si>
  <si>
    <t>Disability Insurance Awareness Month</t>
  </si>
  <si>
    <t>• In celebration of Teacher Appreciation Day/Week, consider hosting an open house or event for Teachers and Educators.</t>
  </si>
  <si>
    <t>Alzheimer's &amp; Brain Awareness Month</t>
  </si>
  <si>
    <t>• Have an ice cream food truck visit the office for National Ice Cream Day. Invite clients and friends to visit for a sweet treat!</t>
  </si>
  <si>
    <t>•  Host a "Christmas in July" toy or food drive and donate to a local charity.</t>
  </si>
  <si>
    <t>• Host a school supplies charity drive to support your local schools. Encourage donations of backpacks, notebooks, etc.</t>
  </si>
  <si>
    <t>Life Insurance Awareness Month</t>
  </si>
  <si>
    <t>• Host a football tailgate or office party celebrating a local team. Have clients bring friends and grill or hire a food truck.</t>
  </si>
  <si>
    <t>Breast Cancer Awareness Month</t>
  </si>
  <si>
    <t>Cyber Security Awareness Month</t>
  </si>
  <si>
    <t>• Host a pre-Halloween open house with apple cider drinks and fun snacks. Assemble Halloween bags of candy for guests. Or consider mailing or delivering Halloween goodie baskets to your top clients.</t>
  </si>
  <si>
    <t>Veterans &amp; Military Family Appreciation Month</t>
  </si>
  <si>
    <t>National Family Caregivers Appreciation Month</t>
  </si>
  <si>
    <t>• Order pumpkin pies (or pecan, apple, etc) for your top clients. Host an open house so clients can stop to pick them up.</t>
  </si>
  <si>
    <t>•  Organize a charitable event for your staff and invite clients to participate (volunteer at a soup kitchen, deliver food to shut-ins, gather food to donate, etc.) Be sure to take lots of pictures!</t>
  </si>
  <si>
    <t>National Identity Theft Prevention &amp; Awareness Month</t>
  </si>
  <si>
    <t>• Host an education event about cash management and help attendees explore effective strategies to pursue financial goals.</t>
  </si>
  <si>
    <t>•  Hold an Ugly Christmas Sweater open house for clients with holiday treats and a prize for "ugliest" sweater. Consider a gift for attendees to take home branded with your logo.</t>
  </si>
  <si>
    <t>• Give your website some love! Update your content (including photos) and consider adding a page where you can highlight your good works.</t>
  </si>
  <si>
    <t xml:space="preserve">• Host an informative event for women on investing and highlight the financial challenges women face. </t>
  </si>
  <si>
    <t>•  Show clients your appreciation and welcome the start of spring with a gardening event at your local nursery, florist, or greenhouse.</t>
  </si>
  <si>
    <t>• Host a Father's Day event and have fathers and/or grandfathers invite their sons and/or grandsons. This is a great opportunity to meet next gen investors.</t>
  </si>
  <si>
    <t>•  On National Selfie Day, June 21, post a selfie of something you really love and invite followers to post a photo of them doing something they love.</t>
  </si>
  <si>
    <t>•   May 10 is Small Business Day. Consider connecting with business owners and target their unique needs. Just remember to start slowly and personally in building a relationship with them.</t>
  </si>
  <si>
    <t>Martin Luther King Day</t>
  </si>
  <si>
    <t>New Year's Day</t>
  </si>
  <si>
    <t>Data Privacy</t>
  </si>
  <si>
    <t>Content Title</t>
  </si>
  <si>
    <t>Engagement</t>
  </si>
  <si>
    <t>Channel(s)</t>
  </si>
  <si>
    <t>Happy New Year!</t>
  </si>
  <si>
    <t>Target Audience</t>
  </si>
  <si>
    <t>All clients, all prospects</t>
  </si>
  <si>
    <t>Throwback Thursday Post</t>
  </si>
  <si>
    <t>Financial Wellness Month #1</t>
  </si>
  <si>
    <t>Facebook, LinkedIn</t>
  </si>
  <si>
    <t>12 likes, 1 comment</t>
  </si>
  <si>
    <t>5 likes, 3 comments</t>
  </si>
  <si>
    <t>Holiday/Event</t>
  </si>
  <si>
    <t xml:space="preserve">Monthly Nurture </t>
  </si>
  <si>
    <t>All clients, prospects</t>
  </si>
  <si>
    <t>52% open rate, 3 clicks</t>
  </si>
  <si>
    <t>MLK Day Quote</t>
  </si>
  <si>
    <t>Facebook, LinkedIn, Twitter/X</t>
  </si>
  <si>
    <t>Happy MLK Day</t>
  </si>
  <si>
    <t>All clients</t>
  </si>
  <si>
    <t>National Cheese Lover's Day</t>
  </si>
  <si>
    <t>In-Person Event</t>
  </si>
  <si>
    <t>A&amp;B Clients</t>
  </si>
  <si>
    <t>Charcuterie Board Night</t>
  </si>
  <si>
    <t>46% open rate, 1 click</t>
  </si>
  <si>
    <t>Financial Wellness Month #2</t>
  </si>
  <si>
    <t>8 likes, 0 comments</t>
  </si>
  <si>
    <t>7 likes, 0 comments</t>
  </si>
  <si>
    <t>Financial Wellness Month #4</t>
  </si>
  <si>
    <t>Financial Wellness Month #3</t>
  </si>
  <si>
    <t>10 likes, 2 comments</t>
  </si>
  <si>
    <t>Financial Wellness Month #5</t>
  </si>
  <si>
    <t>42% open rate, 2 clicks</t>
  </si>
  <si>
    <t>18 likes, 0 comments</t>
  </si>
  <si>
    <t>43% open rate, 0 clicks</t>
  </si>
  <si>
    <t>13 likes, 3 comments</t>
  </si>
  <si>
    <t>Cheese Lover's Event Invite</t>
  </si>
  <si>
    <t>60% open rate, 4 clicks</t>
  </si>
  <si>
    <t>Dress Up Your Pet Day</t>
  </si>
  <si>
    <t>Facebook, X/Twitter</t>
  </si>
  <si>
    <t>14 likes, 8 comments</t>
  </si>
  <si>
    <t>Donating Blood Selfie</t>
  </si>
  <si>
    <t>3 likes, 0 comments</t>
  </si>
  <si>
    <t>MONTHLY THEME: Start the New Year Ready - Habits, Goals, Budgets</t>
  </si>
  <si>
    <t>MONTHLY THEME: Tax Planning</t>
  </si>
  <si>
    <t>MONTHLY THEME: Women and Investing</t>
  </si>
  <si>
    <r>
      <t xml:space="preserve">• </t>
    </r>
    <r>
      <rPr>
        <sz val="11"/>
        <rFont val="Avenir Next LT Pro"/>
        <family val="2"/>
      </rPr>
      <t>Segment your audience based on similarities and target your content topics to these groups.</t>
    </r>
  </si>
  <si>
    <r>
      <t xml:space="preserve">• </t>
    </r>
    <r>
      <rPr>
        <sz val="11"/>
        <rFont val="Avenir Next LT Pro"/>
        <family val="2"/>
      </rPr>
      <t>Remember the 80/20 rule: post 80% lifestyle content and 20% financial content.</t>
    </r>
  </si>
  <si>
    <t>MONTHLY THEME: New Beginnings (Marriage, Divorce, Spring)</t>
  </si>
  <si>
    <t>MONTHLY THEME: Focus on Business Owners</t>
  </si>
  <si>
    <t>Mental Health Awareness Month</t>
  </si>
  <si>
    <t>National Pet Month</t>
  </si>
  <si>
    <t>MONTHLY THEMES: Celebrating Diversity</t>
  </si>
  <si>
    <t>LGBTQ+ Pride Month</t>
  </si>
  <si>
    <t>National Safety Month</t>
  </si>
  <si>
    <t>MONTHLY THEME: Financial Independence</t>
  </si>
  <si>
    <t>MONTHLY THEME: Risk Management</t>
  </si>
  <si>
    <t>MONTHLY THEME: Back to School</t>
  </si>
  <si>
    <t>MONTHLY THEME: Giving Thanks/Charitable Giving</t>
  </si>
  <si>
    <t>MONTHLY THEME: Estate Planning</t>
  </si>
  <si>
    <t>MONTHLY THEME: Managing Debt Through the Holidays</t>
  </si>
  <si>
    <t>•  Plan a weekend workshop brunch in honor of Senior Citizens' Day and invite your 65 and over clients. Bring in a guest speaker to discuss a topic that would interest this age group.</t>
  </si>
  <si>
    <t>•  For younger clients just starting families, host an in-person event or Webinar on the importance of protecting their family through life insurance.</t>
  </si>
  <si>
    <t>• Host an educational event about Estate Planning for your clients.</t>
  </si>
  <si>
    <t>Change the year below to update the calendar automatically.</t>
  </si>
  <si>
    <t>• Ideal marketing frequency is 1-2 emails/month, and 2 – 4 social posts/week.</t>
  </si>
  <si>
    <t>• Host a workshop on the importance of having financial conversations with family.</t>
  </si>
  <si>
    <r>
      <rPr>
        <sz val="11"/>
        <rFont val="Calibri"/>
        <family val="2"/>
      </rPr>
      <t>• For additional strategies or guidance, visit the</t>
    </r>
    <r>
      <rPr>
        <u/>
        <sz val="11"/>
        <color theme="10"/>
        <rFont val="Calibri"/>
        <family val="2"/>
      </rPr>
      <t xml:space="preserve"> Marketing Resource Center.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</si>
</sst>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37" x14ac:knownFonts="1">
    <font>
      <sz val="11"/>
      <color theme="1" tint="0.24994659260841701"/>
      <name val="Sylfaen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35"/>
      <color theme="4"/>
      <name val="Sylfaen"/>
      <family val="2"/>
      <scheme val="minor"/>
    </font>
    <font>
      <sz val="12"/>
      <color theme="4" tint="-0.24994659260841701"/>
      <name val="Sylfaen"/>
      <family val="1"/>
      <scheme val="major"/>
    </font>
    <font>
      <sz val="11"/>
      <color theme="1" tint="0.34998626667073579"/>
      <name val="Sylfaen"/>
      <family val="2"/>
      <scheme val="minor"/>
    </font>
    <font>
      <sz val="11"/>
      <color theme="4" tint="-0.24994659260841701"/>
      <name val="Sylfaen"/>
      <family val="2"/>
      <scheme val="minor"/>
    </font>
    <font>
      <sz val="11"/>
      <color indexed="63"/>
      <name val="Sylfaen"/>
      <family val="2"/>
      <scheme val="minor"/>
    </font>
    <font>
      <sz val="11"/>
      <name val="Sylfaen"/>
      <family val="2"/>
      <scheme val="minor"/>
    </font>
    <font>
      <b/>
      <sz val="11"/>
      <color theme="1" tint="0.34998626667073579"/>
      <name val="Sylfaen"/>
      <family val="2"/>
      <scheme val="minor"/>
    </font>
    <font>
      <sz val="11"/>
      <color theme="1" tint="0.24994659260841701"/>
      <name val="Sylfaen"/>
      <family val="2"/>
      <scheme val="minor"/>
    </font>
    <font>
      <sz val="12"/>
      <color theme="6" tint="-0.499984740745262"/>
      <name val="Sylfaen"/>
      <family val="1"/>
      <scheme val="major"/>
    </font>
    <font>
      <sz val="11"/>
      <name val="Avenir Next LT Pro"/>
      <family val="2"/>
    </font>
    <font>
      <b/>
      <sz val="11"/>
      <name val="Avenir Next LT Pro"/>
      <family val="2"/>
    </font>
    <font>
      <sz val="11"/>
      <color theme="1"/>
      <name val="Avenir Next LT Pro Demi"/>
      <family val="2"/>
    </font>
    <font>
      <b/>
      <sz val="35"/>
      <color theme="2"/>
      <name val="Avenir Next LT Pro"/>
      <family val="2"/>
    </font>
    <font>
      <sz val="11"/>
      <color theme="1" tint="0.24994659260841701"/>
      <name val="Avenir Next LT Pro Demi"/>
      <family val="2"/>
    </font>
    <font>
      <sz val="12"/>
      <name val="Avenir Next LT Pro"/>
      <family val="2"/>
    </font>
    <font>
      <sz val="11"/>
      <name val="Avenir Next LT Pro Demi"/>
      <family val="2"/>
    </font>
    <font>
      <sz val="11"/>
      <color theme="0"/>
      <name val="Avenir Next LT Pro Demi"/>
      <family val="2"/>
    </font>
    <font>
      <sz val="11"/>
      <color theme="0"/>
      <name val="Avenir Next LT Pro"/>
      <family val="2"/>
    </font>
    <font>
      <u/>
      <sz val="11"/>
      <color theme="10"/>
      <name val="Sylfaen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theme="1" tint="0.24994659260841701"/>
      <name val="Calibri"/>
      <family val="2"/>
    </font>
    <font>
      <sz val="11"/>
      <color theme="1" tint="0.24994659260841701"/>
      <name val="Calibri"/>
      <family val="2"/>
    </font>
    <font>
      <sz val="11"/>
      <color rgb="FFC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sz val="11"/>
      <color theme="0"/>
      <name val="Sylfaen"/>
      <family val="2"/>
      <scheme val="minor"/>
    </font>
    <font>
      <sz val="10"/>
      <name val="Calibri"/>
      <family val="2"/>
    </font>
    <font>
      <sz val="10"/>
      <color rgb="FFC0000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auto="1"/>
      </top>
      <bottom style="thin">
        <color theme="6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6" tint="-0.499984740745262"/>
      </right>
      <top style="thin">
        <color auto="1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auto="1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auto="1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auto="1"/>
      </right>
      <top/>
      <bottom/>
      <diagonal/>
    </border>
    <border>
      <left style="thin">
        <color auto="1"/>
      </left>
      <right style="thin">
        <color theme="6" tint="-0.499984740745262"/>
      </right>
      <top/>
      <bottom style="dashed">
        <color auto="1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dashed">
        <color auto="1"/>
      </bottom>
      <diagonal/>
    </border>
    <border>
      <left style="thin">
        <color theme="6" tint="-0.499984740745262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theme="6" tint="-0.499984740745262"/>
      </right>
      <top style="dashed">
        <color auto="1"/>
      </top>
      <bottom style="dashed">
        <color auto="1"/>
      </bottom>
      <diagonal/>
    </border>
    <border>
      <left style="thin">
        <color theme="6" tint="-0.499984740745262"/>
      </left>
      <right style="thin">
        <color theme="6" tint="-0.499984740745262"/>
      </right>
      <top style="dashed">
        <color auto="1"/>
      </top>
      <bottom style="dashed">
        <color auto="1"/>
      </bottom>
      <diagonal/>
    </border>
    <border>
      <left style="thin">
        <color theme="6" tint="-0.499984740745262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theme="6" tint="-0.499984740745262"/>
      </right>
      <top style="dashed">
        <color auto="1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dashed">
        <color auto="1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auto="1"/>
      </right>
      <top style="dashed">
        <color auto="1"/>
      </top>
      <bottom style="thin">
        <color theme="6" tint="-0.499984740745262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theme="6" tint="-0.499984740745262"/>
      </right>
      <top style="dashed">
        <color auto="1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dashed">
        <color auto="1"/>
      </top>
      <bottom/>
      <diagonal/>
    </border>
    <border>
      <left style="thin">
        <color theme="6" tint="-0.499984740745262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theme="6" tint="-0.499984740745262"/>
      </right>
      <top style="dashed">
        <color auto="1"/>
      </top>
      <bottom style="medium">
        <color auto="1"/>
      </bottom>
      <diagonal/>
    </border>
    <border>
      <left style="thin">
        <color theme="6" tint="-0.499984740745262"/>
      </left>
      <right style="thin">
        <color theme="6" tint="-0.499984740745262"/>
      </right>
      <top style="dashed">
        <color auto="1"/>
      </top>
      <bottom style="medium">
        <color auto="1"/>
      </bottom>
      <diagonal/>
    </border>
    <border>
      <left style="thin">
        <color theme="6" tint="-0.499984740745262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theme="6" tint="-0.499984740745262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theme="6" tint="-0.499984740745262"/>
      </left>
      <right style="medium">
        <color auto="1"/>
      </right>
      <top/>
      <bottom style="dashed">
        <color auto="1"/>
      </bottom>
      <diagonal/>
    </border>
    <border>
      <left style="thin">
        <color theme="6" tint="-0.499984740745262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theme="6" tint="-0.499984740745262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theme="6" tint="-0.499984740745262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top"/>
    </xf>
    <xf numFmtId="0" fontId="9" fillId="3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6" borderId="0" applyBorder="0" applyProtection="0">
      <alignment horizontal="left" vertical="top" wrapText="1" indent="1"/>
    </xf>
    <xf numFmtId="164" fontId="7" fillId="0" borderId="0">
      <alignment horizontal="left" indent="1"/>
    </xf>
    <xf numFmtId="0" fontId="10" fillId="6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  <xf numFmtId="0" fontId="23" fillId="0" borderId="0" applyNumberFormat="0" applyFill="0" applyBorder="0" applyAlignment="0" applyProtection="0">
      <alignment vertical="top"/>
    </xf>
  </cellStyleXfs>
  <cellXfs count="224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0" fillId="0" borderId="0" xfId="0" applyAlignment="1">
      <alignment horizontal="left" indent="1"/>
    </xf>
    <xf numFmtId="164" fontId="0" fillId="0" borderId="0" xfId="0" applyNumberFormat="1">
      <alignment vertical="top"/>
    </xf>
    <xf numFmtId="0" fontId="12" fillId="0" borderId="0" xfId="16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14" applyFont="1">
      <alignment horizontal="left" indent="1"/>
    </xf>
    <xf numFmtId="0" fontId="15" fillId="6" borderId="4" xfId="2" applyFont="1" applyFill="1" applyBorder="1" applyAlignment="1">
      <alignment horizontal="center" vertical="center"/>
    </xf>
    <xf numFmtId="0" fontId="18" fillId="0" borderId="0" xfId="16" applyFont="1"/>
    <xf numFmtId="0" fontId="19" fillId="0" borderId="0" xfId="14" applyFont="1">
      <alignment horizontal="left" indent="1"/>
    </xf>
    <xf numFmtId="0" fontId="16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 indent="1"/>
    </xf>
    <xf numFmtId="0" fontId="22" fillId="0" borderId="0" xfId="2" applyFont="1" applyFill="1" applyBorder="1" applyAlignment="1">
      <alignment horizontal="left" vertical="top" wrapText="1"/>
    </xf>
    <xf numFmtId="0" fontId="21" fillId="0" borderId="0" xfId="2" applyFont="1" applyFill="1" applyBorder="1" applyAlignment="1">
      <alignment horizontal="left" vertical="top" wrapText="1"/>
    </xf>
    <xf numFmtId="0" fontId="15" fillId="6" borderId="11" xfId="2" applyFont="1" applyFill="1" applyBorder="1" applyAlignment="1">
      <alignment horizontal="center" vertical="center"/>
    </xf>
    <xf numFmtId="0" fontId="15" fillId="6" borderId="14" xfId="2" applyFont="1" applyFill="1" applyBorder="1" applyAlignment="1">
      <alignment horizontal="center" vertical="center"/>
    </xf>
    <xf numFmtId="0" fontId="15" fillId="6" borderId="15" xfId="2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16" fillId="7" borderId="10" xfId="2" applyFont="1" applyFill="1" applyBorder="1" applyAlignment="1">
      <alignment horizontal="center" vertical="center"/>
    </xf>
    <xf numFmtId="0" fontId="20" fillId="7" borderId="10" xfId="2" applyFont="1" applyFill="1" applyBorder="1" applyAlignment="1">
      <alignment horizontal="center" vertical="center"/>
    </xf>
    <xf numFmtId="164" fontId="28" fillId="0" borderId="27" xfId="12" applyFont="1" applyBorder="1" applyAlignment="1">
      <alignment horizontal="left" vertical="center" indent="1"/>
    </xf>
    <xf numFmtId="164" fontId="29" fillId="0" borderId="28" xfId="12" applyFont="1" applyBorder="1" applyAlignment="1">
      <alignment horizontal="left" vertical="center" indent="1"/>
    </xf>
    <xf numFmtId="164" fontId="29" fillId="0" borderId="29" xfId="12" applyFont="1" applyBorder="1" applyAlignment="1">
      <alignment horizontal="left" vertical="center" indent="1"/>
    </xf>
    <xf numFmtId="0" fontId="29" fillId="0" borderId="37" xfId="0" applyFont="1" applyBorder="1" applyAlignment="1">
      <alignment horizontal="left" vertical="center" indent="1"/>
    </xf>
    <xf numFmtId="164" fontId="29" fillId="6" borderId="27" xfId="12" applyFont="1" applyFill="1" applyBorder="1" applyAlignment="1">
      <alignment horizontal="left" vertical="center" indent="1"/>
    </xf>
    <xf numFmtId="164" fontId="29" fillId="6" borderId="28" xfId="12" applyFont="1" applyFill="1" applyBorder="1" applyAlignment="1">
      <alignment horizontal="left" vertical="center" indent="1"/>
    </xf>
    <xf numFmtId="164" fontId="29" fillId="6" borderId="29" xfId="12" applyFont="1" applyFill="1" applyBorder="1" applyAlignment="1">
      <alignment horizontal="left" vertical="center" indent="1"/>
    </xf>
    <xf numFmtId="0" fontId="29" fillId="6" borderId="33" xfId="0" applyFont="1" applyFill="1" applyBorder="1" applyAlignment="1">
      <alignment horizontal="left" vertical="center" indent="1"/>
    </xf>
    <xf numFmtId="164" fontId="28" fillId="0" borderId="18" xfId="13" applyNumberFormat="1" applyFont="1" applyFill="1" applyBorder="1" applyAlignment="1">
      <alignment horizontal="left" vertical="center" wrapText="1" indent="1"/>
    </xf>
    <xf numFmtId="164" fontId="28" fillId="0" borderId="19" xfId="13" applyNumberFormat="1" applyFont="1" applyFill="1" applyBorder="1" applyAlignment="1">
      <alignment horizontal="left" vertical="center" wrapText="1" indent="1"/>
    </xf>
    <xf numFmtId="164" fontId="28" fillId="0" borderId="20" xfId="13" applyNumberFormat="1" applyFont="1" applyFill="1" applyBorder="1" applyAlignment="1">
      <alignment horizontal="left" vertical="center" wrapText="1" indent="1"/>
    </xf>
    <xf numFmtId="164" fontId="29" fillId="0" borderId="21" xfId="13" applyNumberFormat="1" applyFont="1" applyFill="1" applyBorder="1" applyAlignment="1">
      <alignment horizontal="left" vertical="center" wrapText="1" indent="1"/>
    </xf>
    <xf numFmtId="164" fontId="29" fillId="0" borderId="22" xfId="13" applyNumberFormat="1" applyFont="1" applyFill="1" applyBorder="1" applyAlignment="1">
      <alignment horizontal="left" vertical="center" wrapText="1" indent="1"/>
    </xf>
    <xf numFmtId="164" fontId="29" fillId="0" borderId="23" xfId="13" applyNumberFormat="1" applyFont="1" applyFill="1" applyBorder="1" applyAlignment="1">
      <alignment horizontal="left" vertical="center" wrapText="1" indent="1"/>
    </xf>
    <xf numFmtId="164" fontId="29" fillId="0" borderId="30" xfId="13" applyNumberFormat="1" applyFont="1" applyFill="1" applyBorder="1" applyAlignment="1">
      <alignment horizontal="left" vertical="center" wrapText="1" indent="1"/>
    </xf>
    <xf numFmtId="164" fontId="29" fillId="0" borderId="31" xfId="13" applyNumberFormat="1" applyFont="1" applyFill="1" applyBorder="1" applyAlignment="1">
      <alignment horizontal="left" vertical="center" wrapText="1" indent="1"/>
    </xf>
    <xf numFmtId="164" fontId="29" fillId="0" borderId="32" xfId="13" applyNumberFormat="1" applyFont="1" applyFill="1" applyBorder="1" applyAlignment="1">
      <alignment horizontal="left" vertical="center" wrapText="1" indent="1"/>
    </xf>
    <xf numFmtId="0" fontId="29" fillId="0" borderId="24" xfId="13" applyFont="1" applyFill="1" applyBorder="1" applyAlignment="1">
      <alignment horizontal="left" vertical="center" indent="1"/>
    </xf>
    <xf numFmtId="0" fontId="29" fillId="0" borderId="25" xfId="13" applyFont="1" applyFill="1" applyBorder="1" applyAlignment="1">
      <alignment horizontal="left" vertical="center" indent="1"/>
    </xf>
    <xf numFmtId="0" fontId="29" fillId="0" borderId="25" xfId="0" applyFont="1" applyBorder="1" applyAlignment="1">
      <alignment horizontal="left" vertical="center" indent="1"/>
    </xf>
    <xf numFmtId="0" fontId="29" fillId="0" borderId="26" xfId="13" applyFont="1" applyFill="1" applyBorder="1" applyAlignment="1">
      <alignment horizontal="left" vertical="center" indent="1"/>
    </xf>
    <xf numFmtId="164" fontId="29" fillId="6" borderId="22" xfId="13" applyNumberFormat="1" applyFont="1" applyBorder="1" applyAlignment="1">
      <alignment horizontal="left" vertical="center" wrapText="1" indent="1"/>
    </xf>
    <xf numFmtId="164" fontId="29" fillId="6" borderId="31" xfId="13" applyNumberFormat="1" applyFont="1" applyBorder="1" applyAlignment="1">
      <alignment horizontal="left" vertical="center" wrapText="1" indent="1"/>
    </xf>
    <xf numFmtId="0" fontId="29" fillId="6" borderId="35" xfId="13" applyFont="1" applyBorder="1" applyAlignment="1">
      <alignment horizontal="left" vertical="center" indent="1"/>
    </xf>
    <xf numFmtId="0" fontId="24" fillId="7" borderId="0" xfId="0" applyFont="1" applyFill="1" applyAlignment="1">
      <alignment horizontal="left"/>
    </xf>
    <xf numFmtId="0" fontId="24" fillId="7" borderId="7" xfId="0" applyFont="1" applyFill="1" applyBorder="1" applyAlignment="1">
      <alignment horizontal="left"/>
    </xf>
    <xf numFmtId="0" fontId="29" fillId="0" borderId="34" xfId="13" applyFont="1" applyFill="1" applyBorder="1" applyAlignment="1">
      <alignment horizontal="left" vertical="center" indent="1"/>
    </xf>
    <xf numFmtId="0" fontId="29" fillId="0" borderId="35" xfId="13" applyFont="1" applyFill="1" applyBorder="1" applyAlignment="1">
      <alignment horizontal="left" vertical="center" indent="1"/>
    </xf>
    <xf numFmtId="0" fontId="27" fillId="0" borderId="28" xfId="0" applyFont="1" applyBorder="1" applyAlignment="1">
      <alignment horizontal="right" vertical="top" indent="1"/>
    </xf>
    <xf numFmtId="0" fontId="27" fillId="0" borderId="37" xfId="0" applyFont="1" applyBorder="1" applyAlignment="1">
      <alignment horizontal="right" vertical="top" indent="1"/>
    </xf>
    <xf numFmtId="0" fontId="27" fillId="0" borderId="33" xfId="0" applyFont="1" applyBorder="1" applyAlignment="1">
      <alignment horizontal="right" vertical="top" indent="1"/>
    </xf>
    <xf numFmtId="0" fontId="27" fillId="0" borderId="27" xfId="0" applyFont="1" applyBorder="1" applyAlignment="1">
      <alignment horizontal="right" vertical="top" indent="1"/>
    </xf>
    <xf numFmtId="0" fontId="27" fillId="6" borderId="42" xfId="0" applyFont="1" applyFill="1" applyBorder="1" applyAlignment="1">
      <alignment horizontal="right" vertical="top" indent="1"/>
    </xf>
    <xf numFmtId="0" fontId="27" fillId="6" borderId="28" xfId="0" applyFont="1" applyFill="1" applyBorder="1" applyAlignment="1">
      <alignment horizontal="right" vertical="top" indent="1"/>
    </xf>
    <xf numFmtId="0" fontId="27" fillId="6" borderId="33" xfId="0" applyFont="1" applyFill="1" applyBorder="1" applyAlignment="1">
      <alignment horizontal="right" vertical="top" indent="1"/>
    </xf>
    <xf numFmtId="0" fontId="27" fillId="0" borderId="0" xfId="0" applyFont="1" applyAlignment="1"/>
    <xf numFmtId="164" fontId="24" fillId="7" borderId="16" xfId="12" applyFont="1" applyFill="1" applyBorder="1">
      <alignment horizontal="left" indent="1"/>
    </xf>
    <xf numFmtId="164" fontId="24" fillId="7" borderId="5" xfId="12" applyFont="1" applyFill="1" applyBorder="1">
      <alignment horizontal="left" indent="1"/>
    </xf>
    <xf numFmtId="164" fontId="24" fillId="7" borderId="17" xfId="12" applyFont="1" applyFill="1" applyBorder="1">
      <alignment horizontal="left" indent="1"/>
    </xf>
    <xf numFmtId="0" fontId="26" fillId="7" borderId="44" xfId="0" applyFont="1" applyFill="1" applyBorder="1">
      <alignment vertical="top"/>
    </xf>
    <xf numFmtId="0" fontId="25" fillId="7" borderId="43" xfId="0" applyFont="1" applyFill="1" applyBorder="1">
      <alignment vertical="top"/>
    </xf>
    <xf numFmtId="164" fontId="24" fillId="7" borderId="16" xfId="13" applyNumberFormat="1" applyFont="1" applyFill="1" applyBorder="1" applyAlignment="1">
      <alignment horizontal="left" wrapText="1" indent="1"/>
    </xf>
    <xf numFmtId="164" fontId="24" fillId="7" borderId="5" xfId="13" applyNumberFormat="1" applyFont="1" applyFill="1" applyBorder="1" applyAlignment="1">
      <alignment horizontal="left" wrapText="1" indent="1"/>
    </xf>
    <xf numFmtId="164" fontId="24" fillId="7" borderId="17" xfId="13" applyNumberFormat="1" applyFont="1" applyFill="1" applyBorder="1" applyAlignment="1">
      <alignment horizontal="left" wrapText="1" indent="1"/>
    </xf>
    <xf numFmtId="0" fontId="24" fillId="7" borderId="43" xfId="0" applyFont="1" applyFill="1" applyBorder="1">
      <alignment vertical="top"/>
    </xf>
    <xf numFmtId="0" fontId="32" fillId="7" borderId="43" xfId="0" applyFont="1" applyFill="1" applyBorder="1">
      <alignment vertical="top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32" fillId="0" borderId="0" xfId="0" applyFont="1" applyAlignment="1">
      <alignment horizontal="left" indent="1"/>
    </xf>
    <xf numFmtId="0" fontId="27" fillId="6" borderId="27" xfId="0" applyFont="1" applyFill="1" applyBorder="1" applyAlignment="1">
      <alignment horizontal="right" vertical="top" indent="1"/>
    </xf>
    <xf numFmtId="0" fontId="27" fillId="0" borderId="29" xfId="0" applyFont="1" applyBorder="1" applyAlignment="1">
      <alignment horizontal="right" vertical="top" indent="1"/>
    </xf>
    <xf numFmtId="0" fontId="29" fillId="0" borderId="29" xfId="0" applyFont="1" applyBorder="1" applyAlignment="1">
      <alignment horizontal="left" vertical="center" indent="1"/>
    </xf>
    <xf numFmtId="0" fontId="27" fillId="6" borderId="46" xfId="0" applyFont="1" applyFill="1" applyBorder="1" applyAlignment="1">
      <alignment horizontal="right" vertical="top" indent="1"/>
    </xf>
    <xf numFmtId="164" fontId="29" fillId="6" borderId="46" xfId="12" applyFont="1" applyFill="1" applyBorder="1" applyAlignment="1">
      <alignment horizontal="left" vertical="center" indent="1"/>
    </xf>
    <xf numFmtId="0" fontId="24" fillId="7" borderId="45" xfId="0" applyFont="1" applyFill="1" applyBorder="1">
      <alignment vertical="top"/>
    </xf>
    <xf numFmtId="0" fontId="25" fillId="7" borderId="45" xfId="0" applyFont="1" applyFill="1" applyBorder="1">
      <alignment vertical="top"/>
    </xf>
    <xf numFmtId="0" fontId="32" fillId="7" borderId="45" xfId="0" applyFont="1" applyFill="1" applyBorder="1">
      <alignment vertical="top"/>
    </xf>
    <xf numFmtId="164" fontId="29" fillId="6" borderId="50" xfId="12" applyFont="1" applyFill="1" applyBorder="1" applyAlignment="1">
      <alignment horizontal="left" vertical="center" indent="1"/>
    </xf>
    <xf numFmtId="164" fontId="29" fillId="6" borderId="51" xfId="12" applyFont="1" applyFill="1" applyBorder="1" applyAlignment="1">
      <alignment horizontal="left" vertical="center" indent="1"/>
    </xf>
    <xf numFmtId="164" fontId="29" fillId="6" borderId="52" xfId="12" applyFont="1" applyFill="1" applyBorder="1" applyAlignment="1">
      <alignment horizontal="left" vertical="center" indent="1"/>
    </xf>
    <xf numFmtId="164" fontId="29" fillId="6" borderId="53" xfId="12" applyFont="1" applyFill="1" applyBorder="1" applyAlignment="1">
      <alignment horizontal="left" vertical="center" indent="1"/>
    </xf>
    <xf numFmtId="0" fontId="29" fillId="6" borderId="54" xfId="0" applyFont="1" applyFill="1" applyBorder="1" applyAlignment="1">
      <alignment horizontal="left" vertical="center" indent="1"/>
    </xf>
    <xf numFmtId="0" fontId="25" fillId="7" borderId="44" xfId="0" applyFont="1" applyFill="1" applyBorder="1">
      <alignment vertical="top"/>
    </xf>
    <xf numFmtId="0" fontId="32" fillId="0" borderId="0" xfId="0" applyFont="1">
      <alignment vertical="top"/>
    </xf>
    <xf numFmtId="164" fontId="29" fillId="0" borderId="28" xfId="12" applyFont="1" applyBorder="1" applyAlignment="1">
      <alignment horizontal="left" vertical="center"/>
    </xf>
    <xf numFmtId="164" fontId="29" fillId="0" borderId="29" xfId="12" applyFont="1" applyBorder="1" applyAlignment="1">
      <alignment horizontal="left" vertical="center"/>
    </xf>
    <xf numFmtId="164" fontId="29" fillId="6" borderId="46" xfId="12" applyFont="1" applyFill="1" applyBorder="1" applyAlignment="1">
      <alignment horizontal="left" vertical="center"/>
    </xf>
    <xf numFmtId="164" fontId="29" fillId="6" borderId="27" xfId="12" applyFont="1" applyFill="1" applyBorder="1" applyAlignment="1">
      <alignment horizontal="left" vertical="center"/>
    </xf>
    <xf numFmtId="164" fontId="29" fillId="6" borderId="22" xfId="13" applyNumberFormat="1" applyFont="1" applyBorder="1" applyAlignment="1">
      <alignment horizontal="left" vertical="center" wrapText="1"/>
    </xf>
    <xf numFmtId="164" fontId="29" fillId="6" borderId="28" xfId="12" applyFont="1" applyFill="1" applyBorder="1" applyAlignment="1">
      <alignment horizontal="left" vertical="center"/>
    </xf>
    <xf numFmtId="164" fontId="29" fillId="6" borderId="29" xfId="12" applyFont="1" applyFill="1" applyBorder="1" applyAlignment="1">
      <alignment horizontal="left" vertical="center"/>
    </xf>
    <xf numFmtId="164" fontId="29" fillId="6" borderId="31" xfId="13" applyNumberFormat="1" applyFont="1" applyBorder="1" applyAlignment="1">
      <alignment horizontal="left" vertical="center" wrapText="1"/>
    </xf>
    <xf numFmtId="0" fontId="29" fillId="6" borderId="33" xfId="0" applyFont="1" applyFill="1" applyBorder="1" applyAlignment="1">
      <alignment horizontal="left" vertical="center"/>
    </xf>
    <xf numFmtId="0" fontId="29" fillId="6" borderId="35" xfId="13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164" fontId="24" fillId="7" borderId="16" xfId="13" applyNumberFormat="1" applyFont="1" applyFill="1" applyBorder="1" applyAlignment="1">
      <alignment horizontal="left" wrapText="1"/>
    </xf>
    <xf numFmtId="164" fontId="24" fillId="7" borderId="5" xfId="13" applyNumberFormat="1" applyFont="1" applyFill="1" applyBorder="1" applyAlignment="1">
      <alignment horizontal="left" wrapText="1"/>
    </xf>
    <xf numFmtId="164" fontId="28" fillId="0" borderId="18" xfId="13" applyNumberFormat="1" applyFont="1" applyFill="1" applyBorder="1" applyAlignment="1">
      <alignment horizontal="left" vertical="center" wrapText="1"/>
    </xf>
    <xf numFmtId="164" fontId="28" fillId="0" borderId="19" xfId="13" applyNumberFormat="1" applyFont="1" applyFill="1" applyBorder="1" applyAlignment="1">
      <alignment horizontal="left" vertical="center" wrapText="1"/>
    </xf>
    <xf numFmtId="164" fontId="29" fillId="0" borderId="21" xfId="13" applyNumberFormat="1" applyFont="1" applyFill="1" applyBorder="1" applyAlignment="1">
      <alignment horizontal="left" vertical="center" wrapText="1"/>
    </xf>
    <xf numFmtId="164" fontId="29" fillId="0" borderId="22" xfId="13" applyNumberFormat="1" applyFont="1" applyFill="1" applyBorder="1" applyAlignment="1">
      <alignment horizontal="left" vertical="center" wrapText="1"/>
    </xf>
    <xf numFmtId="164" fontId="29" fillId="0" borderId="30" xfId="13" applyNumberFormat="1" applyFont="1" applyFill="1" applyBorder="1" applyAlignment="1">
      <alignment horizontal="left" vertical="center" wrapText="1"/>
    </xf>
    <xf numFmtId="164" fontId="29" fillId="0" borderId="31" xfId="13" applyNumberFormat="1" applyFont="1" applyFill="1" applyBorder="1" applyAlignment="1">
      <alignment horizontal="left" vertical="center" wrapText="1"/>
    </xf>
    <xf numFmtId="0" fontId="29" fillId="0" borderId="24" xfId="13" applyFont="1" applyFill="1" applyBorder="1" applyAlignment="1">
      <alignment horizontal="left" vertical="center"/>
    </xf>
    <xf numFmtId="0" fontId="29" fillId="0" borderId="25" xfId="13" applyFont="1" applyFill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164" fontId="24" fillId="7" borderId="16" xfId="12" applyFont="1" applyFill="1" applyBorder="1" applyAlignment="1">
      <alignment horizontal="left"/>
    </xf>
    <xf numFmtId="164" fontId="24" fillId="7" borderId="5" xfId="12" applyFont="1" applyFill="1" applyBorder="1" applyAlignment="1">
      <alignment horizontal="left"/>
    </xf>
    <xf numFmtId="164" fontId="33" fillId="0" borderId="22" xfId="13" applyNumberFormat="1" applyFont="1" applyFill="1" applyBorder="1" applyAlignment="1">
      <alignment horizontal="left" vertical="center" wrapText="1"/>
    </xf>
    <xf numFmtId="164" fontId="34" fillId="0" borderId="27" xfId="12" applyFont="1" applyBorder="1" applyAlignment="1">
      <alignment horizontal="left" vertical="center"/>
    </xf>
    <xf numFmtId="164" fontId="33" fillId="0" borderId="28" xfId="12" applyFont="1" applyBorder="1" applyAlignment="1">
      <alignment horizontal="left" vertical="center"/>
    </xf>
    <xf numFmtId="164" fontId="33" fillId="0" borderId="29" xfId="12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164" fontId="34" fillId="0" borderId="18" xfId="13" applyNumberFormat="1" applyFont="1" applyFill="1" applyBorder="1" applyAlignment="1">
      <alignment horizontal="left" vertical="center" wrapText="1"/>
    </xf>
    <xf numFmtId="164" fontId="34" fillId="0" borderId="19" xfId="13" applyNumberFormat="1" applyFont="1" applyFill="1" applyBorder="1" applyAlignment="1">
      <alignment horizontal="left" vertical="center" wrapText="1"/>
    </xf>
    <xf numFmtId="164" fontId="34" fillId="0" borderId="20" xfId="13" applyNumberFormat="1" applyFont="1" applyFill="1" applyBorder="1" applyAlignment="1">
      <alignment horizontal="left" vertical="center" wrapText="1" indent="1"/>
    </xf>
    <xf numFmtId="164" fontId="33" fillId="0" borderId="21" xfId="13" applyNumberFormat="1" applyFont="1" applyFill="1" applyBorder="1" applyAlignment="1">
      <alignment horizontal="left" vertical="center" wrapText="1"/>
    </xf>
    <xf numFmtId="164" fontId="33" fillId="0" borderId="23" xfId="13" applyNumberFormat="1" applyFont="1" applyFill="1" applyBorder="1" applyAlignment="1">
      <alignment horizontal="left" vertical="center" wrapText="1" indent="1"/>
    </xf>
    <xf numFmtId="164" fontId="33" fillId="0" borderId="30" xfId="13" applyNumberFormat="1" applyFont="1" applyFill="1" applyBorder="1" applyAlignment="1">
      <alignment horizontal="left" vertical="center" wrapText="1"/>
    </xf>
    <xf numFmtId="164" fontId="33" fillId="0" borderId="31" xfId="13" applyNumberFormat="1" applyFont="1" applyFill="1" applyBorder="1" applyAlignment="1">
      <alignment horizontal="left" vertical="center" wrapText="1"/>
    </xf>
    <xf numFmtId="164" fontId="33" fillId="0" borderId="32" xfId="13" applyNumberFormat="1" applyFont="1" applyFill="1" applyBorder="1" applyAlignment="1">
      <alignment horizontal="left" vertical="center" wrapText="1" indent="1"/>
    </xf>
    <xf numFmtId="0" fontId="33" fillId="0" borderId="24" xfId="13" applyFont="1" applyFill="1" applyBorder="1" applyAlignment="1">
      <alignment horizontal="left" vertical="center"/>
    </xf>
    <xf numFmtId="0" fontId="33" fillId="0" borderId="25" xfId="13" applyFont="1" applyFill="1" applyBorder="1" applyAlignment="1">
      <alignment horizontal="left" vertical="center"/>
    </xf>
    <xf numFmtId="0" fontId="33" fillId="0" borderId="37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13" applyFont="1" applyFill="1" applyBorder="1" applyAlignment="1">
      <alignment horizontal="left" vertical="center" indent="1"/>
    </xf>
    <xf numFmtId="164" fontId="33" fillId="6" borderId="46" xfId="12" applyFont="1" applyFill="1" applyBorder="1" applyAlignment="1">
      <alignment horizontal="left" vertical="center"/>
    </xf>
    <xf numFmtId="164" fontId="33" fillId="6" borderId="46" xfId="12" applyFont="1" applyFill="1" applyBorder="1" applyAlignment="1">
      <alignment horizontal="left" vertical="center" indent="1"/>
    </xf>
    <xf numFmtId="164" fontId="33" fillId="6" borderId="21" xfId="13" applyNumberFormat="1" applyFont="1" applyBorder="1" applyAlignment="1">
      <alignment horizontal="left" vertical="center" wrapText="1"/>
    </xf>
    <xf numFmtId="164" fontId="33" fillId="6" borderId="22" xfId="13" applyNumberFormat="1" applyFont="1" applyBorder="1" applyAlignment="1">
      <alignment horizontal="left" vertical="center" wrapText="1"/>
    </xf>
    <xf numFmtId="164" fontId="33" fillId="6" borderId="23" xfId="13" applyNumberFormat="1" applyFont="1" applyBorder="1" applyAlignment="1">
      <alignment horizontal="left" vertical="center" wrapText="1" indent="1"/>
    </xf>
    <xf numFmtId="164" fontId="33" fillId="6" borderId="30" xfId="13" applyNumberFormat="1" applyFont="1" applyBorder="1" applyAlignment="1">
      <alignment horizontal="left" vertical="center" wrapText="1"/>
    </xf>
    <xf numFmtId="164" fontId="33" fillId="6" borderId="31" xfId="13" applyNumberFormat="1" applyFont="1" applyBorder="1" applyAlignment="1">
      <alignment horizontal="left" vertical="center" wrapText="1"/>
    </xf>
    <xf numFmtId="164" fontId="33" fillId="6" borderId="32" xfId="13" applyNumberFormat="1" applyFont="1" applyBorder="1" applyAlignment="1">
      <alignment horizontal="left" vertical="center" wrapText="1" indent="1"/>
    </xf>
    <xf numFmtId="0" fontId="33" fillId="6" borderId="34" xfId="13" applyFont="1" applyBorder="1" applyAlignment="1">
      <alignment horizontal="left" vertical="center"/>
    </xf>
    <xf numFmtId="0" fontId="33" fillId="6" borderId="35" xfId="13" applyFont="1" applyBorder="1" applyAlignment="1">
      <alignment horizontal="left" vertical="center"/>
    </xf>
    <xf numFmtId="0" fontId="33" fillId="6" borderId="35" xfId="0" applyFont="1" applyFill="1" applyBorder="1" applyAlignment="1">
      <alignment horizontal="left" vertical="center"/>
    </xf>
    <xf numFmtId="0" fontId="33" fillId="6" borderId="36" xfId="13" applyFont="1" applyBorder="1" applyAlignment="1">
      <alignment horizontal="left" vertical="center" indent="1"/>
    </xf>
    <xf numFmtId="164" fontId="33" fillId="6" borderId="27" xfId="12" applyFont="1" applyFill="1" applyBorder="1" applyAlignment="1">
      <alignment horizontal="left" vertical="center"/>
    </xf>
    <xf numFmtId="164" fontId="33" fillId="6" borderId="27" xfId="12" applyFont="1" applyFill="1" applyBorder="1" applyAlignment="1">
      <alignment horizontal="left" vertical="center" indent="1"/>
    </xf>
    <xf numFmtId="164" fontId="33" fillId="6" borderId="28" xfId="12" applyFont="1" applyFill="1" applyBorder="1" applyAlignment="1">
      <alignment horizontal="left" vertical="center"/>
    </xf>
    <xf numFmtId="164" fontId="33" fillId="6" borderId="28" xfId="12" applyFont="1" applyFill="1" applyBorder="1" applyAlignment="1">
      <alignment horizontal="left" vertical="center" indent="1"/>
    </xf>
    <xf numFmtId="164" fontId="33" fillId="6" borderId="29" xfId="12" applyFont="1" applyFill="1" applyBorder="1" applyAlignment="1">
      <alignment horizontal="left" vertical="center"/>
    </xf>
    <xf numFmtId="164" fontId="33" fillId="6" borderId="29" xfId="12" applyFont="1" applyFill="1" applyBorder="1" applyAlignment="1">
      <alignment horizontal="left" vertical="center" indent="1"/>
    </xf>
    <xf numFmtId="0" fontId="33" fillId="6" borderId="33" xfId="0" applyFont="1" applyFill="1" applyBorder="1" applyAlignment="1">
      <alignment horizontal="left" vertical="center"/>
    </xf>
    <xf numFmtId="0" fontId="33" fillId="6" borderId="33" xfId="0" applyFont="1" applyFill="1" applyBorder="1" applyAlignment="1">
      <alignment horizontal="left" vertical="center" indent="1"/>
    </xf>
    <xf numFmtId="164" fontId="34" fillId="0" borderId="27" xfId="12" applyFont="1" applyBorder="1" applyAlignment="1">
      <alignment horizontal="left" vertical="center" indent="1"/>
    </xf>
    <xf numFmtId="164" fontId="33" fillId="0" borderId="28" xfId="12" applyFont="1" applyBorder="1" applyAlignment="1">
      <alignment horizontal="left" vertical="center" indent="1"/>
    </xf>
    <xf numFmtId="164" fontId="33" fillId="0" borderId="29" xfId="12" applyFont="1" applyBorder="1" applyAlignment="1">
      <alignment horizontal="left" vertical="center" indent="1"/>
    </xf>
    <xf numFmtId="0" fontId="33" fillId="0" borderId="37" xfId="0" applyFont="1" applyBorder="1" applyAlignment="1">
      <alignment horizontal="left" vertical="center" indent="1"/>
    </xf>
    <xf numFmtId="164" fontId="34" fillId="0" borderId="20" xfId="13" applyNumberFormat="1" applyFont="1" applyFill="1" applyBorder="1" applyAlignment="1">
      <alignment horizontal="left" vertical="center" wrapText="1"/>
    </xf>
    <xf numFmtId="164" fontId="33" fillId="0" borderId="23" xfId="13" applyNumberFormat="1" applyFont="1" applyFill="1" applyBorder="1" applyAlignment="1">
      <alignment horizontal="left" vertical="center" wrapText="1"/>
    </xf>
    <xf numFmtId="164" fontId="33" fillId="0" borderId="32" xfId="13" applyNumberFormat="1" applyFont="1" applyFill="1" applyBorder="1" applyAlignment="1">
      <alignment horizontal="left" vertical="center" wrapText="1"/>
    </xf>
    <xf numFmtId="0" fontId="33" fillId="0" borderId="26" xfId="13" applyFont="1" applyFill="1" applyBorder="1" applyAlignment="1">
      <alignment horizontal="left" vertical="center"/>
    </xf>
    <xf numFmtId="0" fontId="0" fillId="6" borderId="0" xfId="0" applyFill="1">
      <alignment vertical="top"/>
    </xf>
    <xf numFmtId="0" fontId="0" fillId="6" borderId="56" xfId="0" applyFill="1" applyBorder="1">
      <alignment vertical="top"/>
    </xf>
    <xf numFmtId="0" fontId="0" fillId="6" borderId="57" xfId="0" applyFill="1" applyBorder="1">
      <alignment vertical="top"/>
    </xf>
    <xf numFmtId="0" fontId="0" fillId="6" borderId="40" xfId="0" applyFill="1" applyBorder="1">
      <alignment vertical="top"/>
    </xf>
    <xf numFmtId="0" fontId="0" fillId="6" borderId="8" xfId="0" applyFill="1" applyBorder="1">
      <alignment vertical="top"/>
    </xf>
    <xf numFmtId="0" fontId="0" fillId="6" borderId="41" xfId="0" applyFill="1" applyBorder="1">
      <alignment vertical="top"/>
    </xf>
    <xf numFmtId="164" fontId="33" fillId="6" borderId="22" xfId="13" applyNumberFormat="1" applyFont="1" applyBorder="1" applyAlignment="1">
      <alignment horizontal="left" vertical="center" wrapText="1" indent="1"/>
    </xf>
    <xf numFmtId="164" fontId="33" fillId="6" borderId="31" xfId="13" applyNumberFormat="1" applyFont="1" applyBorder="1" applyAlignment="1">
      <alignment horizontal="left" vertical="center" wrapText="1" indent="1"/>
    </xf>
    <xf numFmtId="0" fontId="33" fillId="6" borderId="35" xfId="13" applyFont="1" applyBorder="1" applyAlignment="1">
      <alignment horizontal="left" vertical="center" indent="1"/>
    </xf>
    <xf numFmtId="164" fontId="34" fillId="0" borderId="18" xfId="13" applyNumberFormat="1" applyFont="1" applyFill="1" applyBorder="1" applyAlignment="1">
      <alignment horizontal="left" vertical="center" wrapText="1" indent="1"/>
    </xf>
    <xf numFmtId="164" fontId="34" fillId="0" borderId="19" xfId="13" applyNumberFormat="1" applyFont="1" applyFill="1" applyBorder="1" applyAlignment="1">
      <alignment horizontal="left" vertical="center" wrapText="1" indent="1"/>
    </xf>
    <xf numFmtId="164" fontId="33" fillId="0" borderId="21" xfId="13" applyNumberFormat="1" applyFont="1" applyFill="1" applyBorder="1" applyAlignment="1">
      <alignment horizontal="left" vertical="center" wrapText="1" indent="1"/>
    </xf>
    <xf numFmtId="164" fontId="33" fillId="0" borderId="22" xfId="13" applyNumberFormat="1" applyFont="1" applyFill="1" applyBorder="1" applyAlignment="1">
      <alignment horizontal="left" vertical="center" wrapText="1" indent="1"/>
    </xf>
    <xf numFmtId="164" fontId="33" fillId="0" borderId="30" xfId="13" applyNumberFormat="1" applyFont="1" applyFill="1" applyBorder="1" applyAlignment="1">
      <alignment horizontal="left" vertical="center" wrapText="1" indent="1"/>
    </xf>
    <xf numFmtId="164" fontId="33" fillId="0" borderId="31" xfId="13" applyNumberFormat="1" applyFont="1" applyFill="1" applyBorder="1" applyAlignment="1">
      <alignment horizontal="left" vertical="center" wrapText="1" indent="1"/>
    </xf>
    <xf numFmtId="0" fontId="33" fillId="0" borderId="24" xfId="13" applyFont="1" applyFill="1" applyBorder="1" applyAlignment="1">
      <alignment horizontal="left" vertical="center" indent="1"/>
    </xf>
    <xf numFmtId="0" fontId="33" fillId="0" borderId="25" xfId="13" applyFont="1" applyFill="1" applyBorder="1" applyAlignment="1">
      <alignment horizontal="left" vertical="center" indent="1"/>
    </xf>
    <xf numFmtId="0" fontId="33" fillId="0" borderId="25" xfId="0" applyFont="1" applyBorder="1" applyAlignment="1">
      <alignment horizontal="left" vertical="center" indent="1"/>
    </xf>
    <xf numFmtId="0" fontId="33" fillId="0" borderId="34" xfId="13" applyFont="1" applyFill="1" applyBorder="1" applyAlignment="1">
      <alignment horizontal="left" vertical="center" indent="1"/>
    </xf>
    <xf numFmtId="0" fontId="33" fillId="0" borderId="35" xfId="13" applyFont="1" applyFill="1" applyBorder="1" applyAlignment="1">
      <alignment horizontal="left" vertical="center" indent="1"/>
    </xf>
    <xf numFmtId="164" fontId="33" fillId="6" borderId="50" xfId="12" applyFont="1" applyFill="1" applyBorder="1" applyAlignment="1">
      <alignment horizontal="left" vertical="center" indent="1"/>
    </xf>
    <xf numFmtId="164" fontId="33" fillId="6" borderId="51" xfId="12" applyFont="1" applyFill="1" applyBorder="1" applyAlignment="1">
      <alignment horizontal="left" vertical="center" indent="1"/>
    </xf>
    <xf numFmtId="164" fontId="33" fillId="6" borderId="52" xfId="12" applyFont="1" applyFill="1" applyBorder="1" applyAlignment="1">
      <alignment horizontal="left" vertical="center" indent="1"/>
    </xf>
    <xf numFmtId="164" fontId="33" fillId="6" borderId="53" xfId="12" applyFont="1" applyFill="1" applyBorder="1" applyAlignment="1">
      <alignment horizontal="left" vertical="center" indent="1"/>
    </xf>
    <xf numFmtId="0" fontId="33" fillId="6" borderId="54" xfId="0" applyFont="1" applyFill="1" applyBorder="1" applyAlignment="1">
      <alignment horizontal="left" vertical="center" indent="1"/>
    </xf>
    <xf numFmtId="164" fontId="35" fillId="7" borderId="16" xfId="13" applyNumberFormat="1" applyFont="1" applyFill="1" applyBorder="1" applyAlignment="1">
      <alignment horizontal="left" wrapText="1" indent="1"/>
    </xf>
    <xf numFmtId="164" fontId="35" fillId="7" borderId="5" xfId="13" applyNumberFormat="1" applyFont="1" applyFill="1" applyBorder="1" applyAlignment="1">
      <alignment horizontal="left" wrapText="1" indent="1"/>
    </xf>
    <xf numFmtId="164" fontId="34" fillId="0" borderId="47" xfId="13" applyNumberFormat="1" applyFont="1" applyFill="1" applyBorder="1" applyAlignment="1">
      <alignment horizontal="left" vertical="center" wrapText="1" indent="1"/>
    </xf>
    <xf numFmtId="164" fontId="33" fillId="0" borderId="48" xfId="13" applyNumberFormat="1" applyFont="1" applyFill="1" applyBorder="1" applyAlignment="1">
      <alignment horizontal="left" vertical="center" wrapText="1" indent="1"/>
    </xf>
    <xf numFmtId="164" fontId="33" fillId="0" borderId="49" xfId="13" applyNumberFormat="1" applyFont="1" applyFill="1" applyBorder="1" applyAlignment="1">
      <alignment horizontal="left" vertical="center" wrapText="1" indent="1"/>
    </xf>
    <xf numFmtId="0" fontId="33" fillId="0" borderId="55" xfId="13" applyFont="1" applyFill="1" applyBorder="1" applyAlignment="1">
      <alignment horizontal="left" vertical="center" indent="1"/>
    </xf>
    <xf numFmtId="0" fontId="31" fillId="6" borderId="6" xfId="11" applyFont="1" applyBorder="1" applyAlignment="1">
      <alignment horizontal="left" vertical="center" wrapText="1" indent="1"/>
    </xf>
    <xf numFmtId="0" fontId="31" fillId="6" borderId="0" xfId="11" applyFont="1" applyBorder="1" applyAlignment="1">
      <alignment horizontal="left" vertical="center" wrapText="1" indent="1"/>
    </xf>
    <xf numFmtId="0" fontId="31" fillId="6" borderId="7" xfId="11" applyFont="1" applyBorder="1" applyAlignment="1">
      <alignment horizontal="left" vertical="center" wrapText="1" indent="1"/>
    </xf>
    <xf numFmtId="0" fontId="31" fillId="6" borderId="38" xfId="11" applyFont="1" applyBorder="1" applyAlignment="1">
      <alignment horizontal="left" vertical="center" wrapText="1" indent="1"/>
    </xf>
    <xf numFmtId="0" fontId="31" fillId="6" borderId="39" xfId="11" applyFont="1" applyBorder="1" applyAlignment="1">
      <alignment horizontal="left" vertical="center" wrapText="1" indent="1"/>
    </xf>
    <xf numFmtId="0" fontId="29" fillId="6" borderId="56" xfId="11" applyFont="1" applyBorder="1" applyAlignment="1">
      <alignment horizontal="left" vertical="center" wrapText="1" indent="1"/>
    </xf>
    <xf numFmtId="0" fontId="29" fillId="6" borderId="0" xfId="11" applyFont="1" applyBorder="1" applyAlignment="1">
      <alignment horizontal="left" vertical="center" wrapText="1" indent="1"/>
    </xf>
    <xf numFmtId="0" fontId="29" fillId="6" borderId="7" xfId="11" applyFont="1" applyBorder="1" applyAlignment="1">
      <alignment horizontal="left" vertical="center" wrapText="1" indent="1"/>
    </xf>
    <xf numFmtId="0" fontId="29" fillId="6" borderId="6" xfId="13" applyFont="1" applyBorder="1" applyAlignment="1">
      <alignment horizontal="left" vertical="center" wrapText="1" indent="1"/>
    </xf>
    <xf numFmtId="0" fontId="29" fillId="6" borderId="8" xfId="13" applyFont="1" applyBorder="1" applyAlignment="1">
      <alignment horizontal="left" vertical="center" wrapText="1" indent="1"/>
    </xf>
    <xf numFmtId="0" fontId="29" fillId="6" borderId="0" xfId="13" applyFont="1" applyBorder="1" applyAlignment="1">
      <alignment horizontal="left" vertical="top" wrapText="1" indent="1"/>
    </xf>
    <xf numFmtId="0" fontId="29" fillId="6" borderId="8" xfId="13" applyFont="1" applyBorder="1" applyAlignment="1">
      <alignment horizontal="left" vertical="top" wrapText="1" indent="1"/>
    </xf>
    <xf numFmtId="0" fontId="29" fillId="6" borderId="8" xfId="11" applyFont="1" applyBorder="1" applyAlignment="1">
      <alignment horizontal="left" vertical="center" wrapText="1" indent="1"/>
    </xf>
    <xf numFmtId="0" fontId="30" fillId="6" borderId="56" xfId="17" applyFont="1" applyFill="1" applyBorder="1" applyAlignment="1">
      <alignment horizontal="left" vertical="center" wrapText="1" indent="1"/>
    </xf>
    <xf numFmtId="0" fontId="30" fillId="6" borderId="0" xfId="17" applyFont="1" applyFill="1" applyBorder="1" applyAlignment="1">
      <alignment horizontal="left" vertical="center" wrapText="1" indent="1"/>
    </xf>
    <xf numFmtId="0" fontId="30" fillId="6" borderId="8" xfId="17" applyFont="1" applyFill="1" applyBorder="1" applyAlignment="1">
      <alignment horizontal="left" vertical="center" wrapText="1" indent="1"/>
    </xf>
    <xf numFmtId="0" fontId="16" fillId="2" borderId="0" xfId="15" applyFont="1" applyFill="1"/>
    <xf numFmtId="0" fontId="17" fillId="7" borderId="0" xfId="5" applyFont="1" applyFill="1" applyBorder="1" applyAlignment="1">
      <alignment horizontal="left" vertical="center" indent="1"/>
    </xf>
    <xf numFmtId="0" fontId="17" fillId="7" borderId="13" xfId="5" applyFont="1" applyFill="1" applyBorder="1" applyAlignment="1">
      <alignment horizontal="left" vertical="center" indent="1"/>
    </xf>
    <xf numFmtId="0" fontId="24" fillId="7" borderId="0" xfId="0" applyFont="1" applyFill="1" applyAlignment="1">
      <alignment horizontal="left"/>
    </xf>
    <xf numFmtId="0" fontId="24" fillId="7" borderId="7" xfId="0" applyFont="1" applyFill="1" applyBorder="1" applyAlignment="1">
      <alignment horizontal="left"/>
    </xf>
    <xf numFmtId="0" fontId="25" fillId="7" borderId="0" xfId="0" applyFont="1" applyFill="1" applyAlignment="1">
      <alignment horizontal="left"/>
    </xf>
    <xf numFmtId="0" fontId="25" fillId="7" borderId="8" xfId="0" applyFont="1" applyFill="1" applyBorder="1" applyAlignment="1">
      <alignment horizontal="left"/>
    </xf>
    <xf numFmtId="0" fontId="25" fillId="7" borderId="0" xfId="0" applyFont="1" applyFill="1" applyAlignment="1">
      <alignment horizontal="left" vertical="center"/>
    </xf>
    <xf numFmtId="0" fontId="25" fillId="7" borderId="8" xfId="0" applyFont="1" applyFill="1" applyBorder="1" applyAlignment="1">
      <alignment horizontal="left" vertical="center"/>
    </xf>
    <xf numFmtId="0" fontId="25" fillId="7" borderId="13" xfId="2" applyFont="1" applyFill="1" applyBorder="1" applyAlignment="1">
      <alignment horizontal="left" vertical="top" wrapText="1"/>
    </xf>
    <xf numFmtId="0" fontId="25" fillId="7" borderId="12" xfId="2" applyFont="1" applyFill="1" applyBorder="1" applyAlignment="1">
      <alignment horizontal="left" vertical="top" wrapText="1"/>
    </xf>
    <xf numFmtId="0" fontId="25" fillId="7" borderId="13" xfId="2" applyFont="1" applyFill="1" applyBorder="1" applyAlignment="1">
      <alignment horizontal="left" vertical="center" wrapText="1"/>
    </xf>
    <xf numFmtId="0" fontId="25" fillId="7" borderId="12" xfId="2" applyFont="1" applyFill="1" applyBorder="1" applyAlignment="1">
      <alignment horizontal="left" vertical="center" wrapText="1"/>
    </xf>
    <xf numFmtId="0" fontId="36" fillId="6" borderId="38" xfId="11" applyFont="1" applyBorder="1" applyAlignment="1">
      <alignment horizontal="left" vertical="center" wrapText="1" indent="1"/>
    </xf>
    <xf numFmtId="0" fontId="36" fillId="6" borderId="39" xfId="11" applyFont="1" applyBorder="1" applyAlignment="1">
      <alignment horizontal="left" vertical="center" wrapText="1" indent="1"/>
    </xf>
    <xf numFmtId="0" fontId="36" fillId="6" borderId="6" xfId="11" applyFont="1" applyBorder="1" applyAlignment="1">
      <alignment horizontal="left" vertical="center" wrapText="1" indent="1"/>
    </xf>
    <xf numFmtId="0" fontId="36" fillId="6" borderId="0" xfId="11" applyFont="1" applyBorder="1" applyAlignment="1">
      <alignment horizontal="left" vertical="center" wrapText="1" indent="1"/>
    </xf>
    <xf numFmtId="0" fontId="36" fillId="6" borderId="7" xfId="11" applyFont="1" applyBorder="1" applyAlignment="1">
      <alignment horizontal="left" vertical="center" wrapText="1" indent="1"/>
    </xf>
    <xf numFmtId="0" fontId="25" fillId="7" borderId="58" xfId="2" applyFont="1" applyFill="1" applyBorder="1" applyAlignment="1">
      <alignment horizontal="left" vertical="center" wrapText="1"/>
    </xf>
    <xf numFmtId="0" fontId="25" fillId="7" borderId="59" xfId="2" applyFont="1" applyFill="1" applyBorder="1" applyAlignment="1">
      <alignment horizontal="left" vertical="center" wrapText="1"/>
    </xf>
  </cellXfs>
  <cellStyles count="18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Hyperlink" xfId="17" builtinId="8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3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E841-429E-4DA2-8F0F-FBD6FAFFE4A0}">
  <sheetPr>
    <tabColor theme="0" tint="-0.249977111117893"/>
    <pageSetUpPr autoPageBreaks="0" fitToPage="1"/>
  </sheetPr>
  <dimension ref="A1:K72"/>
  <sheetViews>
    <sheetView showGridLines="0" tabSelected="1" zoomScaleNormal="100" workbookViewId="0">
      <selection activeCell="J12" sqref="J12"/>
    </sheetView>
  </sheetViews>
  <sheetFormatPr defaultColWidth="8.625" defaultRowHeight="15" x14ac:dyDescent="0.25"/>
  <cols>
    <col min="1" max="1" width="18.875" customWidth="1"/>
    <col min="2" max="8" width="20.625" customWidth="1"/>
    <col min="9" max="9" width="2.625" customWidth="1"/>
    <col min="10" max="10" width="15.625" customWidth="1"/>
    <col min="11" max="11" width="13.625" customWidth="1"/>
  </cols>
  <sheetData>
    <row r="1" spans="1:11" ht="18.95" customHeight="1" x14ac:dyDescent="0.25">
      <c r="B1" s="205" t="str">
        <f>"January "&amp;CalendarYear</f>
        <v>January 2025</v>
      </c>
      <c r="C1" s="205"/>
      <c r="D1" s="205"/>
      <c r="E1" s="207" t="s">
        <v>93</v>
      </c>
      <c r="F1" s="207"/>
      <c r="G1" s="207"/>
      <c r="H1" s="208"/>
    </row>
    <row r="2" spans="1:11" ht="18.95" customHeight="1" x14ac:dyDescent="0.25">
      <c r="B2" s="205"/>
      <c r="C2" s="205"/>
      <c r="D2" s="205"/>
      <c r="E2" s="209"/>
      <c r="F2" s="210"/>
      <c r="G2" s="20"/>
      <c r="H2" s="20"/>
    </row>
    <row r="3" spans="1:11" ht="18.95" customHeight="1" x14ac:dyDescent="0.25">
      <c r="B3" s="205"/>
      <c r="C3" s="205"/>
      <c r="D3" s="205"/>
      <c r="E3" s="211" t="s">
        <v>7</v>
      </c>
      <c r="F3" s="212"/>
      <c r="G3" s="20"/>
      <c r="H3" s="20"/>
    </row>
    <row r="4" spans="1:11" s="1" customFormat="1" ht="18.95" customHeight="1" thickBot="1" x14ac:dyDescent="0.3">
      <c r="A4"/>
      <c r="B4" s="206"/>
      <c r="C4" s="206"/>
      <c r="D4" s="206"/>
      <c r="E4" s="213" t="s">
        <v>8</v>
      </c>
      <c r="F4" s="214"/>
      <c r="G4" s="21"/>
      <c r="H4" s="22"/>
      <c r="J4" s="204" t="s">
        <v>1</v>
      </c>
      <c r="K4" s="204"/>
    </row>
    <row r="5" spans="1:11" s="2" customFormat="1" ht="21.75" customHeight="1" x14ac:dyDescent="0.25">
      <c r="A5"/>
      <c r="B5" s="14"/>
      <c r="C5" s="14"/>
      <c r="D5" s="14"/>
      <c r="E5" s="15"/>
      <c r="F5" s="16"/>
      <c r="G5" s="12"/>
      <c r="H5" s="13"/>
      <c r="J5" s="10" t="s">
        <v>2</v>
      </c>
      <c r="K5" s="11">
        <v>2025</v>
      </c>
    </row>
    <row r="6" spans="1:11" s="3" customFormat="1" ht="19.5" customHeight="1" x14ac:dyDescent="0.25">
      <c r="A6"/>
      <c r="B6" s="18" t="str">
        <f>WeekStart</f>
        <v>SUNDAY</v>
      </c>
      <c r="C6" s="17" t="str">
        <f t="shared" ref="C6:H6" si="0">UPPER(TEXT(C7,"dddd"))</f>
        <v>MONDAY</v>
      </c>
      <c r="D6" s="17" t="str">
        <f>UPPER(TEXT(D7,"dddd"))</f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  <c r="J6" s="10" t="s">
        <v>3</v>
      </c>
      <c r="K6" s="11" t="s">
        <v>0</v>
      </c>
    </row>
    <row r="7" spans="1:11" s="3" customFormat="1" ht="17.100000000000001" customHeight="1" x14ac:dyDescent="0.35">
      <c r="A7" s="62"/>
      <c r="B7" s="59">
        <f t="array" ref="B7:H7">DaysAndWeeks+DATE(CalendarYear,1,1)-WEEKDAY(DATE(CalendarYear,1,1),(WeekStart="Monday")+1)+1</f>
        <v>45655</v>
      </c>
      <c r="C7" s="60">
        <v>45656</v>
      </c>
      <c r="D7" s="60">
        <v>45657</v>
      </c>
      <c r="E7" s="60">
        <v>45658</v>
      </c>
      <c r="F7" s="60">
        <v>45659</v>
      </c>
      <c r="G7" s="60">
        <v>45660</v>
      </c>
      <c r="H7" s="61">
        <v>45661</v>
      </c>
      <c r="J7" s="5"/>
      <c r="K7" s="8"/>
    </row>
    <row r="8" spans="1:11" s="3" customFormat="1" ht="17.100000000000001" customHeight="1" x14ac:dyDescent="0.35">
      <c r="A8" s="54" t="s">
        <v>62</v>
      </c>
      <c r="B8" s="112"/>
      <c r="C8" s="112"/>
      <c r="D8" s="112"/>
      <c r="E8" s="112" t="s">
        <v>49</v>
      </c>
      <c r="F8" s="112"/>
      <c r="G8" s="112"/>
      <c r="H8" s="23"/>
      <c r="J8" s="5"/>
      <c r="K8" s="8"/>
    </row>
    <row r="9" spans="1:11" s="3" customFormat="1" ht="17.100000000000001" customHeight="1" x14ac:dyDescent="0.35">
      <c r="A9" s="51" t="s">
        <v>51</v>
      </c>
      <c r="B9" s="113"/>
      <c r="C9" s="113"/>
      <c r="D9" s="113"/>
      <c r="E9" s="113" t="s">
        <v>54</v>
      </c>
      <c r="F9" s="113" t="s">
        <v>58</v>
      </c>
      <c r="G9" s="113" t="s">
        <v>63</v>
      </c>
      <c r="H9" s="24"/>
      <c r="J9" s="5"/>
      <c r="K9" s="8"/>
    </row>
    <row r="10" spans="1:11" ht="17.100000000000001" customHeight="1" x14ac:dyDescent="0.25">
      <c r="A10" s="51" t="s">
        <v>53</v>
      </c>
      <c r="B10" s="113"/>
      <c r="C10" s="113"/>
      <c r="D10" s="113"/>
      <c r="E10" s="113" t="s">
        <v>67</v>
      </c>
      <c r="F10" s="113" t="s">
        <v>59</v>
      </c>
      <c r="G10" s="113" t="s">
        <v>10</v>
      </c>
      <c r="H10" s="24"/>
      <c r="J10" s="4"/>
    </row>
    <row r="11" spans="1:11" ht="17.100000000000001" customHeight="1" x14ac:dyDescent="0.25">
      <c r="A11" s="51" t="s">
        <v>55</v>
      </c>
      <c r="B11" s="114"/>
      <c r="C11" s="114"/>
      <c r="D11" s="114"/>
      <c r="E11" s="114" t="s">
        <v>56</v>
      </c>
      <c r="F11" s="114" t="s">
        <v>56</v>
      </c>
      <c r="G11" s="114" t="s">
        <v>64</v>
      </c>
      <c r="H11" s="25"/>
      <c r="J11" s="4"/>
    </row>
    <row r="12" spans="1:11" s="3" customFormat="1" ht="17.100000000000001" customHeight="1" thickBot="1" x14ac:dyDescent="0.3">
      <c r="A12" s="73" t="s">
        <v>52</v>
      </c>
      <c r="B12" s="115"/>
      <c r="C12" s="115"/>
      <c r="D12" s="115"/>
      <c r="E12" s="115" t="s">
        <v>60</v>
      </c>
      <c r="F12" s="115" t="s">
        <v>61</v>
      </c>
      <c r="G12" s="115" t="s">
        <v>65</v>
      </c>
      <c r="H12" s="74"/>
    </row>
    <row r="13" spans="1:11" s="3" customFormat="1" ht="17.100000000000001" customHeight="1" x14ac:dyDescent="0.25">
      <c r="A13" s="75" t="s">
        <v>62</v>
      </c>
      <c r="B13" s="89"/>
      <c r="C13" s="89"/>
      <c r="D13" s="89"/>
      <c r="E13" s="89"/>
      <c r="F13" s="89"/>
      <c r="G13" s="89"/>
      <c r="H13" s="76"/>
    </row>
    <row r="14" spans="1:11" s="3" customFormat="1" ht="17.100000000000001" customHeight="1" x14ac:dyDescent="0.35">
      <c r="A14" s="72" t="s">
        <v>51</v>
      </c>
      <c r="B14" s="90"/>
      <c r="C14" s="90"/>
      <c r="D14" s="90"/>
      <c r="E14" s="90"/>
      <c r="F14" s="91"/>
      <c r="G14" s="90"/>
      <c r="H14" s="27"/>
      <c r="J14" s="5"/>
      <c r="K14" s="8"/>
    </row>
    <row r="15" spans="1:11" ht="17.100000000000001" customHeight="1" x14ac:dyDescent="0.25">
      <c r="A15" s="56" t="s">
        <v>53</v>
      </c>
      <c r="B15" s="92"/>
      <c r="C15" s="92"/>
      <c r="D15" s="92"/>
      <c r="E15" s="92"/>
      <c r="F15" s="91"/>
      <c r="G15" s="92"/>
      <c r="H15" s="28"/>
      <c r="J15" s="4"/>
    </row>
    <row r="16" spans="1:11" ht="17.100000000000001" customHeight="1" x14ac:dyDescent="0.25">
      <c r="A16" s="56" t="s">
        <v>55</v>
      </c>
      <c r="B16" s="93"/>
      <c r="C16" s="93"/>
      <c r="D16" s="93"/>
      <c r="E16" s="93"/>
      <c r="F16" s="94"/>
      <c r="G16" s="93"/>
      <c r="H16" s="29"/>
      <c r="J16" s="4"/>
    </row>
    <row r="17" spans="1:11" s="3" customFormat="1" ht="17.100000000000001" customHeight="1" thickBot="1" x14ac:dyDescent="0.3">
      <c r="A17" s="57" t="s">
        <v>52</v>
      </c>
      <c r="B17" s="95"/>
      <c r="C17" s="95"/>
      <c r="D17" s="95"/>
      <c r="E17" s="95"/>
      <c r="F17" s="96"/>
      <c r="G17" s="95"/>
      <c r="H17" s="30"/>
    </row>
    <row r="18" spans="1:11" s="71" customFormat="1" ht="17.100000000000001" customHeight="1" x14ac:dyDescent="0.25">
      <c r="A18" s="78"/>
      <c r="B18" s="98">
        <f t="array" ref="B18:H18">DaysAndWeeks+DATE(CalendarYear,1,1)-WEEKDAY(DATE(CalendarYear,1,1),(WeekStart="Monday")+1)+8</f>
        <v>45662</v>
      </c>
      <c r="C18" s="99">
        <v>45663</v>
      </c>
      <c r="D18" s="99">
        <v>45664</v>
      </c>
      <c r="E18" s="99">
        <v>45665</v>
      </c>
      <c r="F18" s="99">
        <v>45666</v>
      </c>
      <c r="G18" s="99">
        <v>45667</v>
      </c>
      <c r="H18" s="66">
        <v>45668</v>
      </c>
    </row>
    <row r="19" spans="1:11" s="3" customFormat="1" ht="17.100000000000001" customHeight="1" x14ac:dyDescent="0.25">
      <c r="A19" s="54" t="s">
        <v>62</v>
      </c>
      <c r="B19" s="100"/>
      <c r="C19" s="101"/>
      <c r="D19" s="101"/>
      <c r="E19" s="101"/>
      <c r="F19" s="101"/>
      <c r="G19" s="101"/>
      <c r="H19" s="153" t="s">
        <v>88</v>
      </c>
    </row>
    <row r="20" spans="1:11" s="3" customFormat="1" ht="17.100000000000001" customHeight="1" x14ac:dyDescent="0.25">
      <c r="A20" s="51" t="s">
        <v>51</v>
      </c>
      <c r="B20" s="102"/>
      <c r="C20" s="103"/>
      <c r="D20" s="87" t="s">
        <v>75</v>
      </c>
      <c r="E20" s="103" t="s">
        <v>7</v>
      </c>
      <c r="F20" s="111" t="s">
        <v>86</v>
      </c>
      <c r="G20" s="103"/>
      <c r="H20" s="154" t="s">
        <v>88</v>
      </c>
    </row>
    <row r="21" spans="1:11" ht="17.100000000000001" customHeight="1" x14ac:dyDescent="0.25">
      <c r="A21" s="51" t="s">
        <v>53</v>
      </c>
      <c r="B21" s="102"/>
      <c r="C21" s="103"/>
      <c r="D21" s="87" t="s">
        <v>59</v>
      </c>
      <c r="E21" s="103" t="s">
        <v>10</v>
      </c>
      <c r="F21" s="103" t="s">
        <v>10</v>
      </c>
      <c r="G21" s="103"/>
      <c r="H21" s="154" t="s">
        <v>89</v>
      </c>
      <c r="K21" s="6"/>
    </row>
    <row r="22" spans="1:11" ht="17.100000000000001" customHeight="1" x14ac:dyDescent="0.25">
      <c r="A22" s="51" t="s">
        <v>55</v>
      </c>
      <c r="B22" s="104"/>
      <c r="C22" s="105"/>
      <c r="D22" s="88" t="s">
        <v>56</v>
      </c>
      <c r="E22" s="105" t="s">
        <v>69</v>
      </c>
      <c r="F22" s="105" t="s">
        <v>72</v>
      </c>
      <c r="G22" s="105"/>
      <c r="H22" s="155" t="s">
        <v>56</v>
      </c>
      <c r="K22" s="6"/>
    </row>
    <row r="23" spans="1:11" s="3" customFormat="1" ht="17.100000000000001" customHeight="1" thickBot="1" x14ac:dyDescent="0.3">
      <c r="A23" s="52" t="s">
        <v>52</v>
      </c>
      <c r="B23" s="106"/>
      <c r="C23" s="107"/>
      <c r="D23" s="97" t="s">
        <v>76</v>
      </c>
      <c r="E23" s="107" t="s">
        <v>74</v>
      </c>
      <c r="F23" s="107" t="s">
        <v>87</v>
      </c>
      <c r="G23" s="108"/>
      <c r="H23" s="156" t="s">
        <v>90</v>
      </c>
      <c r="J23" s="7"/>
    </row>
    <row r="24" spans="1:11" s="3" customFormat="1" ht="17.100000000000001" customHeight="1" x14ac:dyDescent="0.25">
      <c r="A24" s="75" t="s">
        <v>62</v>
      </c>
      <c r="B24" s="89"/>
      <c r="C24" s="89"/>
      <c r="D24" s="89"/>
      <c r="E24" s="89"/>
      <c r="F24" s="89"/>
      <c r="G24" s="89"/>
      <c r="H24" s="76"/>
    </row>
    <row r="25" spans="1:11" s="3" customFormat="1" ht="17.100000000000001" customHeight="1" x14ac:dyDescent="0.35">
      <c r="A25" s="72" t="s">
        <v>51</v>
      </c>
      <c r="B25" s="90"/>
      <c r="C25" s="90"/>
      <c r="D25" s="90"/>
      <c r="E25" s="90"/>
      <c r="F25" s="91" t="s">
        <v>91</v>
      </c>
      <c r="G25" s="90"/>
      <c r="H25" s="27"/>
      <c r="J25" s="5"/>
      <c r="K25" s="8"/>
    </row>
    <row r="26" spans="1:11" ht="17.100000000000001" customHeight="1" x14ac:dyDescent="0.25">
      <c r="A26" s="56" t="s">
        <v>53</v>
      </c>
      <c r="B26" s="92"/>
      <c r="C26" s="92"/>
      <c r="D26" s="92"/>
      <c r="E26" s="92"/>
      <c r="F26" s="91" t="s">
        <v>59</v>
      </c>
      <c r="G26" s="92"/>
      <c r="H26" s="28"/>
      <c r="J26" s="4"/>
    </row>
    <row r="27" spans="1:11" ht="17.100000000000001" customHeight="1" x14ac:dyDescent="0.25">
      <c r="A27" s="56" t="s">
        <v>55</v>
      </c>
      <c r="B27" s="93"/>
      <c r="C27" s="93"/>
      <c r="D27" s="93"/>
      <c r="E27" s="93"/>
      <c r="F27" s="94" t="s">
        <v>56</v>
      </c>
      <c r="G27" s="93"/>
      <c r="H27" s="29"/>
      <c r="J27" s="4"/>
    </row>
    <row r="28" spans="1:11" s="3" customFormat="1" ht="17.100000000000001" customHeight="1" thickBot="1" x14ac:dyDescent="0.3">
      <c r="A28" s="57" t="s">
        <v>52</v>
      </c>
      <c r="B28" s="95"/>
      <c r="C28" s="95"/>
      <c r="D28" s="95"/>
      <c r="E28" s="95"/>
      <c r="F28" s="96" t="s">
        <v>92</v>
      </c>
      <c r="G28" s="95"/>
      <c r="H28" s="30"/>
    </row>
    <row r="29" spans="1:11" s="69" customFormat="1" ht="17.100000000000001" customHeight="1" x14ac:dyDescent="0.25">
      <c r="A29" s="77"/>
      <c r="B29" s="109">
        <f t="array" ref="B29:H29">DaysAndWeeks+DATE(CalendarYear,1,1)-WEEKDAY(DATE(CalendarYear,1,1),(WeekStart="Monday")+1)+15</f>
        <v>45669</v>
      </c>
      <c r="C29" s="110">
        <v>45670</v>
      </c>
      <c r="D29" s="110">
        <v>45671</v>
      </c>
      <c r="E29" s="110">
        <v>45672</v>
      </c>
      <c r="F29" s="110">
        <v>45673</v>
      </c>
      <c r="G29" s="110">
        <v>45674</v>
      </c>
      <c r="H29" s="61">
        <v>45675</v>
      </c>
      <c r="J29" s="70"/>
    </row>
    <row r="30" spans="1:11" s="3" customFormat="1" ht="17.100000000000001" customHeight="1" x14ac:dyDescent="0.25">
      <c r="A30" s="54" t="s">
        <v>62</v>
      </c>
      <c r="B30" s="116"/>
      <c r="C30" s="117" t="s">
        <v>48</v>
      </c>
      <c r="D30" s="117"/>
      <c r="E30" s="117"/>
      <c r="F30" s="117"/>
      <c r="G30" s="117"/>
      <c r="H30" s="117" t="s">
        <v>70</v>
      </c>
      <c r="J30" s="7"/>
    </row>
    <row r="31" spans="1:11" s="3" customFormat="1" ht="17.100000000000001" customHeight="1" x14ac:dyDescent="0.25">
      <c r="A31" s="51" t="s">
        <v>51</v>
      </c>
      <c r="B31" s="119"/>
      <c r="C31" s="111" t="s">
        <v>66</v>
      </c>
      <c r="D31" s="113" t="s">
        <v>79</v>
      </c>
      <c r="E31" s="111"/>
      <c r="F31" s="111"/>
      <c r="G31" s="111"/>
      <c r="H31" s="111" t="s">
        <v>73</v>
      </c>
      <c r="J31" s="7"/>
    </row>
    <row r="32" spans="1:11" ht="17.100000000000001" customHeight="1" x14ac:dyDescent="0.25">
      <c r="A32" s="51" t="s">
        <v>53</v>
      </c>
      <c r="B32" s="119"/>
      <c r="C32" s="111" t="s">
        <v>67</v>
      </c>
      <c r="D32" s="113" t="s">
        <v>59</v>
      </c>
      <c r="E32" s="111"/>
      <c r="F32" s="111"/>
      <c r="G32" s="111"/>
      <c r="H32" s="111" t="s">
        <v>71</v>
      </c>
      <c r="K32" s="6"/>
    </row>
    <row r="33" spans="1:11" ht="17.100000000000001" customHeight="1" x14ac:dyDescent="0.25">
      <c r="A33" s="51" t="s">
        <v>55</v>
      </c>
      <c r="B33" s="121"/>
      <c r="C33" s="122" t="s">
        <v>56</v>
      </c>
      <c r="D33" s="114" t="s">
        <v>56</v>
      </c>
      <c r="E33" s="122"/>
      <c r="F33" s="122"/>
      <c r="G33" s="122"/>
      <c r="H33" s="122" t="s">
        <v>72</v>
      </c>
      <c r="K33" s="6"/>
    </row>
    <row r="34" spans="1:11" s="3" customFormat="1" ht="17.100000000000001" customHeight="1" thickBot="1" x14ac:dyDescent="0.3">
      <c r="A34" s="52" t="s">
        <v>52</v>
      </c>
      <c r="B34" s="124"/>
      <c r="C34" s="125" t="s">
        <v>83</v>
      </c>
      <c r="D34" s="126" t="s">
        <v>80</v>
      </c>
      <c r="E34" s="125"/>
      <c r="F34" s="125"/>
      <c r="G34" s="127"/>
      <c r="H34" s="128"/>
    </row>
    <row r="35" spans="1:11" s="3" customFormat="1" ht="17.100000000000001" customHeight="1" x14ac:dyDescent="0.25">
      <c r="A35" s="75" t="s">
        <v>62</v>
      </c>
      <c r="B35" s="129"/>
      <c r="C35" s="129"/>
      <c r="D35" s="129"/>
      <c r="E35" s="129"/>
      <c r="F35" s="129"/>
      <c r="G35" s="129"/>
      <c r="H35" s="130"/>
    </row>
    <row r="36" spans="1:11" s="3" customFormat="1" ht="17.100000000000001" customHeight="1" x14ac:dyDescent="0.25">
      <c r="A36" s="55" t="s">
        <v>51</v>
      </c>
      <c r="B36" s="131"/>
      <c r="C36" s="132" t="s">
        <v>68</v>
      </c>
      <c r="D36" s="132"/>
      <c r="E36" s="132"/>
      <c r="F36" s="132"/>
      <c r="G36" s="132"/>
      <c r="H36" s="133"/>
      <c r="J36" s="7"/>
    </row>
    <row r="37" spans="1:11" ht="17.100000000000001" customHeight="1" x14ac:dyDescent="0.25">
      <c r="A37" s="56" t="s">
        <v>53</v>
      </c>
      <c r="B37" s="131"/>
      <c r="C37" s="132" t="s">
        <v>10</v>
      </c>
      <c r="D37" s="132"/>
      <c r="E37" s="132"/>
      <c r="F37" s="132"/>
      <c r="G37" s="132"/>
      <c r="H37" s="133"/>
      <c r="K37" s="6"/>
    </row>
    <row r="38" spans="1:11" ht="17.100000000000001" customHeight="1" x14ac:dyDescent="0.25">
      <c r="A38" s="56" t="s">
        <v>55</v>
      </c>
      <c r="B38" s="134"/>
      <c r="C38" s="135" t="s">
        <v>69</v>
      </c>
      <c r="D38" s="135"/>
      <c r="E38" s="135"/>
      <c r="F38" s="135"/>
      <c r="G38" s="135"/>
      <c r="H38" s="136"/>
      <c r="K38" s="6"/>
    </row>
    <row r="39" spans="1:11" s="3" customFormat="1" ht="17.100000000000001" customHeight="1" thickBot="1" x14ac:dyDescent="0.3">
      <c r="A39" s="57" t="s">
        <v>52</v>
      </c>
      <c r="B39" s="137"/>
      <c r="C39" s="138" t="s">
        <v>84</v>
      </c>
      <c r="D39" s="138"/>
      <c r="E39" s="138"/>
      <c r="F39" s="138"/>
      <c r="G39" s="139"/>
      <c r="H39" s="140"/>
    </row>
    <row r="40" spans="1:11" s="69" customFormat="1" ht="17.100000000000001" customHeight="1" x14ac:dyDescent="0.25">
      <c r="A40" s="77"/>
      <c r="B40" s="98">
        <f t="array" ref="B40:H40">DaysAndWeeks+DATE(CalendarYear,1,1)-WEEKDAY(DATE(CalendarYear,1,1),(WeekStart="Monday")+1)+22</f>
        <v>45676</v>
      </c>
      <c r="C40" s="99">
        <v>45677</v>
      </c>
      <c r="D40" s="99">
        <v>45678</v>
      </c>
      <c r="E40" s="99">
        <v>45679</v>
      </c>
      <c r="F40" s="99">
        <v>45680</v>
      </c>
      <c r="G40" s="99">
        <v>45681</v>
      </c>
      <c r="H40" s="66">
        <v>45682</v>
      </c>
    </row>
    <row r="41" spans="1:11" s="3" customFormat="1" ht="17.100000000000001" customHeight="1" x14ac:dyDescent="0.25">
      <c r="A41" s="54" t="s">
        <v>62</v>
      </c>
      <c r="B41" s="116"/>
      <c r="C41" s="117"/>
      <c r="D41" s="117"/>
      <c r="E41" s="117"/>
      <c r="F41" s="117"/>
      <c r="G41" s="117"/>
      <c r="H41" s="118"/>
    </row>
    <row r="42" spans="1:11" s="3" customFormat="1" ht="17.100000000000001" customHeight="1" x14ac:dyDescent="0.25">
      <c r="A42" s="51" t="s">
        <v>51</v>
      </c>
      <c r="B42" s="119"/>
      <c r="C42" s="111"/>
      <c r="D42" s="113" t="s">
        <v>78</v>
      </c>
      <c r="E42" s="111" t="s">
        <v>50</v>
      </c>
      <c r="F42" s="111" t="s">
        <v>57</v>
      </c>
      <c r="G42" s="111"/>
      <c r="H42" s="120"/>
    </row>
    <row r="43" spans="1:11" ht="17.100000000000001" customHeight="1" x14ac:dyDescent="0.25">
      <c r="A43" s="51" t="s">
        <v>53</v>
      </c>
      <c r="B43" s="119"/>
      <c r="C43" s="111"/>
      <c r="D43" s="113" t="s">
        <v>59</v>
      </c>
      <c r="E43" s="111" t="s">
        <v>10</v>
      </c>
      <c r="F43" s="111" t="s">
        <v>67</v>
      </c>
      <c r="G43" s="111"/>
      <c r="H43" s="120"/>
      <c r="K43" s="6"/>
    </row>
    <row r="44" spans="1:11" ht="17.100000000000001" customHeight="1" x14ac:dyDescent="0.25">
      <c r="A44" s="51" t="s">
        <v>55</v>
      </c>
      <c r="B44" s="121"/>
      <c r="C44" s="122"/>
      <c r="D44" s="114" t="s">
        <v>56</v>
      </c>
      <c r="E44" s="122" t="s">
        <v>69</v>
      </c>
      <c r="F44" s="122" t="s">
        <v>56</v>
      </c>
      <c r="G44" s="122"/>
      <c r="H44" s="123"/>
      <c r="K44" s="6"/>
    </row>
    <row r="45" spans="1:11" s="3" customFormat="1" ht="17.100000000000001" customHeight="1" thickBot="1" x14ac:dyDescent="0.3">
      <c r="A45" s="52" t="s">
        <v>52</v>
      </c>
      <c r="B45" s="124"/>
      <c r="C45" s="125"/>
      <c r="D45" s="126" t="s">
        <v>77</v>
      </c>
      <c r="E45" s="125" t="s">
        <v>82</v>
      </c>
      <c r="F45" s="125" t="s">
        <v>85</v>
      </c>
      <c r="G45" s="127"/>
      <c r="H45" s="128"/>
    </row>
    <row r="46" spans="1:11" s="3" customFormat="1" ht="16.5" customHeight="1" x14ac:dyDescent="0.25">
      <c r="A46" s="75" t="s">
        <v>62</v>
      </c>
      <c r="B46" s="129"/>
      <c r="C46" s="129"/>
      <c r="D46" s="129"/>
      <c r="E46" s="129"/>
      <c r="F46" s="129"/>
      <c r="G46" s="129"/>
      <c r="H46" s="130"/>
    </row>
    <row r="47" spans="1:11" s="3" customFormat="1" ht="17.100000000000001" customHeight="1" x14ac:dyDescent="0.35">
      <c r="A47" s="72" t="s">
        <v>51</v>
      </c>
      <c r="B47" s="141"/>
      <c r="C47" s="141"/>
      <c r="D47" s="141"/>
      <c r="E47" s="141"/>
      <c r="F47" s="132"/>
      <c r="G47" s="141"/>
      <c r="H47" s="142"/>
      <c r="J47" s="5"/>
      <c r="K47" s="8"/>
    </row>
    <row r="48" spans="1:11" ht="17.100000000000001" customHeight="1" x14ac:dyDescent="0.25">
      <c r="A48" s="56" t="s">
        <v>53</v>
      </c>
      <c r="B48" s="143"/>
      <c r="C48" s="143"/>
      <c r="D48" s="143"/>
      <c r="E48" s="143"/>
      <c r="F48" s="132"/>
      <c r="G48" s="143"/>
      <c r="H48" s="144"/>
      <c r="J48" s="4"/>
    </row>
    <row r="49" spans="1:11" ht="17.100000000000001" customHeight="1" x14ac:dyDescent="0.25">
      <c r="A49" s="56" t="s">
        <v>55</v>
      </c>
      <c r="B49" s="145"/>
      <c r="C49" s="145"/>
      <c r="D49" s="145"/>
      <c r="E49" s="145"/>
      <c r="F49" s="135"/>
      <c r="G49" s="145"/>
      <c r="H49" s="146"/>
      <c r="J49" s="4"/>
    </row>
    <row r="50" spans="1:11" s="3" customFormat="1" ht="17.100000000000001" customHeight="1" thickBot="1" x14ac:dyDescent="0.3">
      <c r="A50" s="57" t="s">
        <v>52</v>
      </c>
      <c r="B50" s="147"/>
      <c r="C50" s="147"/>
      <c r="D50" s="147"/>
      <c r="E50" s="147"/>
      <c r="F50" s="138"/>
      <c r="G50" s="147"/>
      <c r="H50" s="148"/>
    </row>
    <row r="51" spans="1:11" s="69" customFormat="1" ht="17.100000000000001" customHeight="1" x14ac:dyDescent="0.25">
      <c r="A51" s="77"/>
      <c r="B51" s="109">
        <f t="array" ref="B51:H51">DaysAndWeeks+DATE(CalendarYear,1,1)-WEEKDAY(DATE(CalendarYear,1,1),(WeekStart="Monday")+1)+29</f>
        <v>45683</v>
      </c>
      <c r="C51" s="110">
        <v>45684</v>
      </c>
      <c r="D51" s="110">
        <v>45685</v>
      </c>
      <c r="E51" s="110">
        <v>45686</v>
      </c>
      <c r="F51" s="110">
        <v>45687</v>
      </c>
      <c r="G51" s="110">
        <v>45688</v>
      </c>
      <c r="H51" s="61">
        <v>45689</v>
      </c>
    </row>
    <row r="52" spans="1:11" s="3" customFormat="1" ht="17.100000000000001" customHeight="1" x14ac:dyDescent="0.25">
      <c r="A52" s="54" t="s">
        <v>62</v>
      </c>
      <c r="B52" s="116"/>
      <c r="C52" s="117"/>
      <c r="D52" s="117"/>
      <c r="E52" s="117"/>
      <c r="F52" s="117"/>
      <c r="G52" s="117"/>
      <c r="H52" s="118"/>
    </row>
    <row r="53" spans="1:11" s="3" customFormat="1" ht="17.100000000000001" customHeight="1" x14ac:dyDescent="0.25">
      <c r="A53" s="51" t="s">
        <v>51</v>
      </c>
      <c r="B53" s="119"/>
      <c r="C53" s="111"/>
      <c r="D53" s="113" t="s">
        <v>81</v>
      </c>
      <c r="E53" s="111"/>
      <c r="F53" s="111"/>
      <c r="G53" s="111"/>
      <c r="H53" s="120"/>
    </row>
    <row r="54" spans="1:11" ht="17.100000000000001" customHeight="1" x14ac:dyDescent="0.25">
      <c r="A54" s="51" t="s">
        <v>53</v>
      </c>
      <c r="B54" s="119"/>
      <c r="C54" s="111"/>
      <c r="D54" s="113" t="s">
        <v>59</v>
      </c>
      <c r="E54" s="111"/>
      <c r="F54" s="111"/>
      <c r="G54" s="111"/>
      <c r="H54" s="120"/>
      <c r="K54" s="6"/>
    </row>
    <row r="55" spans="1:11" ht="17.100000000000001" customHeight="1" x14ac:dyDescent="0.25">
      <c r="A55" s="51" t="s">
        <v>55</v>
      </c>
      <c r="B55" s="121"/>
      <c r="C55" s="122"/>
      <c r="D55" s="114" t="s">
        <v>56</v>
      </c>
      <c r="E55" s="122"/>
      <c r="F55" s="122"/>
      <c r="G55" s="122"/>
      <c r="H55" s="123"/>
      <c r="K55" s="6"/>
    </row>
    <row r="56" spans="1:11" s="3" customFormat="1" ht="17.100000000000001" customHeight="1" thickBot="1" x14ac:dyDescent="0.3">
      <c r="A56" s="52" t="s">
        <v>52</v>
      </c>
      <c r="B56" s="124"/>
      <c r="C56" s="125"/>
      <c r="D56" s="126" t="s">
        <v>76</v>
      </c>
      <c r="E56" s="125"/>
      <c r="F56" s="125"/>
      <c r="G56" s="127"/>
      <c r="H56" s="128"/>
    </row>
    <row r="57" spans="1:11" s="3" customFormat="1" ht="16.5" customHeight="1" x14ac:dyDescent="0.25">
      <c r="A57" s="75" t="s">
        <v>62</v>
      </c>
      <c r="B57" s="129"/>
      <c r="C57" s="129"/>
      <c r="D57" s="129"/>
      <c r="E57" s="129"/>
      <c r="F57" s="129"/>
      <c r="G57" s="129"/>
      <c r="H57" s="130"/>
    </row>
    <row r="58" spans="1:11" s="3" customFormat="1" ht="17.100000000000001" customHeight="1" x14ac:dyDescent="0.35">
      <c r="A58" s="72" t="s">
        <v>51</v>
      </c>
      <c r="B58" s="141"/>
      <c r="C58" s="141"/>
      <c r="D58" s="141"/>
      <c r="E58" s="141"/>
      <c r="F58" s="132"/>
      <c r="G58" s="141"/>
      <c r="H58" s="142"/>
      <c r="J58" s="5"/>
      <c r="K58" s="8"/>
    </row>
    <row r="59" spans="1:11" ht="17.100000000000001" customHeight="1" x14ac:dyDescent="0.25">
      <c r="A59" s="56" t="s">
        <v>53</v>
      </c>
      <c r="B59" s="143"/>
      <c r="C59" s="143"/>
      <c r="D59" s="143"/>
      <c r="E59" s="143"/>
      <c r="F59" s="132"/>
      <c r="G59" s="143"/>
      <c r="H59" s="144"/>
      <c r="J59" s="4"/>
    </row>
    <row r="60" spans="1:11" ht="17.100000000000001" customHeight="1" x14ac:dyDescent="0.25">
      <c r="A60" s="56" t="s">
        <v>55</v>
      </c>
      <c r="B60" s="145"/>
      <c r="C60" s="145"/>
      <c r="D60" s="145"/>
      <c r="E60" s="145"/>
      <c r="F60" s="135"/>
      <c r="G60" s="145"/>
      <c r="H60" s="146"/>
      <c r="J60" s="4"/>
    </row>
    <row r="61" spans="1:11" s="3" customFormat="1" ht="17.100000000000001" customHeight="1" thickBot="1" x14ac:dyDescent="0.3">
      <c r="A61" s="57" t="s">
        <v>52</v>
      </c>
      <c r="B61" s="147"/>
      <c r="C61" s="147"/>
      <c r="D61" s="147"/>
      <c r="E61" s="147"/>
      <c r="F61" s="138"/>
      <c r="G61" s="147"/>
      <c r="H61" s="148"/>
    </row>
    <row r="62" spans="1:11" s="3" customFormat="1" ht="17.100000000000001" customHeight="1" x14ac:dyDescent="0.25">
      <c r="A62" s="79"/>
      <c r="B62" s="64">
        <f t="array" ref="B62:C62">DaysAndWeeks+DATE(CalendarYear,1,1)-WEEKDAY(DATE(CalendarYear,1,1),(WeekStart="Monday")+1)+36</f>
        <v>45690</v>
      </c>
      <c r="C62" s="65">
        <v>45691</v>
      </c>
      <c r="D62" s="188" t="s">
        <v>5</v>
      </c>
      <c r="E62" s="189"/>
      <c r="F62" s="190"/>
      <c r="G62" s="191" t="s">
        <v>6</v>
      </c>
      <c r="H62" s="192"/>
    </row>
    <row r="63" spans="1:11" s="3" customFormat="1" ht="17.100000000000001" customHeight="1" x14ac:dyDescent="0.25">
      <c r="A63" s="54" t="s">
        <v>62</v>
      </c>
      <c r="B63" s="31"/>
      <c r="C63" s="32"/>
      <c r="D63" s="193" t="s">
        <v>115</v>
      </c>
      <c r="E63" s="194"/>
      <c r="F63" s="195"/>
      <c r="G63" s="196" t="s">
        <v>14</v>
      </c>
      <c r="H63" s="197"/>
    </row>
    <row r="64" spans="1:11" s="3" customFormat="1" ht="17.100000000000001" customHeight="1" x14ac:dyDescent="0.25">
      <c r="A64" s="51" t="s">
        <v>51</v>
      </c>
      <c r="B64" s="34"/>
      <c r="C64" s="35"/>
      <c r="D64" s="193"/>
      <c r="E64" s="194"/>
      <c r="F64" s="195"/>
      <c r="G64" s="196"/>
      <c r="H64" s="197"/>
    </row>
    <row r="65" spans="1:8" ht="17.100000000000001" customHeight="1" x14ac:dyDescent="0.25">
      <c r="A65" s="51" t="s">
        <v>53</v>
      </c>
      <c r="B65" s="34"/>
      <c r="C65" s="35"/>
      <c r="D65" s="193" t="s">
        <v>96</v>
      </c>
      <c r="E65" s="194"/>
      <c r="F65" s="195"/>
      <c r="G65" s="196"/>
      <c r="H65" s="197"/>
    </row>
    <row r="66" spans="1:8" ht="17.100000000000001" customHeight="1" x14ac:dyDescent="0.25">
      <c r="A66" s="51" t="s">
        <v>55</v>
      </c>
      <c r="B66" s="37"/>
      <c r="C66" s="38"/>
      <c r="D66" s="193"/>
      <c r="E66" s="194"/>
      <c r="F66" s="195"/>
      <c r="G66" s="198" t="s">
        <v>15</v>
      </c>
      <c r="H66" s="199"/>
    </row>
    <row r="67" spans="1:8" ht="17.100000000000001" customHeight="1" thickBot="1" x14ac:dyDescent="0.3">
      <c r="A67" s="53" t="s">
        <v>52</v>
      </c>
      <c r="B67" s="49"/>
      <c r="C67" s="50"/>
      <c r="D67" s="193" t="s">
        <v>97</v>
      </c>
      <c r="E67" s="194"/>
      <c r="F67" s="200"/>
      <c r="G67" s="198"/>
      <c r="H67" s="199"/>
    </row>
    <row r="68" spans="1:8" x14ac:dyDescent="0.25">
      <c r="A68" s="75" t="s">
        <v>62</v>
      </c>
      <c r="B68" s="76"/>
      <c r="C68" s="76"/>
      <c r="D68" s="193"/>
      <c r="E68" s="194"/>
      <c r="F68" s="200"/>
      <c r="G68" s="198"/>
      <c r="H68" s="199"/>
    </row>
    <row r="69" spans="1:8" x14ac:dyDescent="0.25">
      <c r="A69" s="72" t="s">
        <v>51</v>
      </c>
      <c r="B69" s="27"/>
      <c r="C69" s="27"/>
      <c r="D69" s="201" t="s">
        <v>117</v>
      </c>
      <c r="E69" s="202"/>
      <c r="F69" s="203"/>
      <c r="G69" s="198"/>
      <c r="H69" s="199"/>
    </row>
    <row r="70" spans="1:8" x14ac:dyDescent="0.25">
      <c r="A70" s="56" t="s">
        <v>53</v>
      </c>
      <c r="B70" s="28"/>
      <c r="C70" s="28"/>
      <c r="D70" s="158"/>
      <c r="E70" s="157"/>
      <c r="F70" s="161"/>
      <c r="G70" s="198"/>
      <c r="H70" s="199"/>
    </row>
    <row r="71" spans="1:8" x14ac:dyDescent="0.25">
      <c r="A71" s="56" t="s">
        <v>55</v>
      </c>
      <c r="B71" s="29"/>
      <c r="C71" s="29"/>
      <c r="D71" s="158"/>
      <c r="E71" s="157"/>
      <c r="F71" s="161"/>
      <c r="G71" s="198"/>
      <c r="H71" s="199"/>
    </row>
    <row r="72" spans="1:8" ht="15.75" thickBot="1" x14ac:dyDescent="0.3">
      <c r="A72" s="57" t="s">
        <v>52</v>
      </c>
      <c r="B72" s="30"/>
      <c r="C72" s="30"/>
      <c r="D72" s="159"/>
      <c r="E72" s="160"/>
      <c r="F72" s="162"/>
      <c r="G72" s="160"/>
      <c r="H72" s="162"/>
    </row>
  </sheetData>
  <mergeCells count="14">
    <mergeCell ref="J4:K4"/>
    <mergeCell ref="B1:D4"/>
    <mergeCell ref="E1:H1"/>
    <mergeCell ref="E2:F2"/>
    <mergeCell ref="E3:F3"/>
    <mergeCell ref="E4:F4"/>
    <mergeCell ref="D62:F62"/>
    <mergeCell ref="G62:H62"/>
    <mergeCell ref="D63:F64"/>
    <mergeCell ref="G63:H65"/>
    <mergeCell ref="D65:F66"/>
    <mergeCell ref="G66:H71"/>
    <mergeCell ref="D67:F68"/>
    <mergeCell ref="D69:F69"/>
  </mergeCells>
  <conditionalFormatting sqref="B68:C71">
    <cfRule type="expression" dxfId="231" priority="2">
      <formula>DAY(B68)&gt;8</formula>
    </cfRule>
  </conditionalFormatting>
  <conditionalFormatting sqref="B14:E16 G14:G16">
    <cfRule type="expression" dxfId="230" priority="21">
      <formula>DAY(B14)&gt;8</formula>
    </cfRule>
  </conditionalFormatting>
  <conditionalFormatting sqref="B25:E27 G25:G27">
    <cfRule type="expression" dxfId="229" priority="14">
      <formula>DAY(B25)&gt;8</formula>
    </cfRule>
  </conditionalFormatting>
  <conditionalFormatting sqref="B47:E49 G47:G49">
    <cfRule type="expression" dxfId="228" priority="9">
      <formula>DAY(B47)&gt;8</formula>
    </cfRule>
  </conditionalFormatting>
  <conditionalFormatting sqref="B58:E60 G58:G60">
    <cfRule type="expression" dxfId="227" priority="6">
      <formula>DAY(B58)&gt;8</formula>
    </cfRule>
  </conditionalFormatting>
  <conditionalFormatting sqref="B7:G11">
    <cfRule type="expression" dxfId="226" priority="22">
      <formula>DAY(B7)&gt;8</formula>
    </cfRule>
  </conditionalFormatting>
  <conditionalFormatting sqref="B13:G13">
    <cfRule type="expression" dxfId="225" priority="16">
      <formula>DAY(B13)&gt;8</formula>
    </cfRule>
  </conditionalFormatting>
  <conditionalFormatting sqref="B24:G24">
    <cfRule type="expression" dxfId="224" priority="13">
      <formula>DAY(B24)&gt;8</formula>
    </cfRule>
  </conditionalFormatting>
  <conditionalFormatting sqref="B35:G35">
    <cfRule type="expression" dxfId="223" priority="10">
      <formula>DAY(B35)&gt;8</formula>
    </cfRule>
  </conditionalFormatting>
  <conditionalFormatting sqref="B46:G46">
    <cfRule type="expression" dxfId="222" priority="8">
      <formula>DAY(B46)&gt;8</formula>
    </cfRule>
  </conditionalFormatting>
  <conditionalFormatting sqref="B57:G57">
    <cfRule type="expression" dxfId="221" priority="5">
      <formula>DAY(B57)&gt;8</formula>
    </cfRule>
  </conditionalFormatting>
  <conditionalFormatting sqref="B51:H51 B62:C62">
    <cfRule type="expression" dxfId="220" priority="23">
      <formula>AND(DAY(B51)&gt;=1,DAY(B51)&lt;=15)</formula>
    </cfRule>
  </conditionalFormatting>
  <conditionalFormatting sqref="D20:D22">
    <cfRule type="expression" dxfId="219" priority="20">
      <formula>DAY(D20)&gt;8</formula>
    </cfRule>
  </conditionalFormatting>
  <conditionalFormatting sqref="D31:D33">
    <cfRule type="expression" dxfId="218" priority="19">
      <formula>DAY(D31)&gt;8</formula>
    </cfRule>
  </conditionalFormatting>
  <conditionalFormatting sqref="D42:D44">
    <cfRule type="expression" dxfId="217" priority="18">
      <formula>DAY(D42)&gt;8</formula>
    </cfRule>
  </conditionalFormatting>
  <conditionalFormatting sqref="D53:D55">
    <cfRule type="expression" dxfId="216" priority="17">
      <formula>DAY(D53)&gt;8</formula>
    </cfRule>
  </conditionalFormatting>
  <dataValidations count="12"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1 C32 B14:B16 B25:B27 B47:B49 B58:B60 B69:B71 C8:C11 E8:E11" xr:uid="{D3B70769-EF4F-49AC-B3BF-66421CED3CD7}"/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K6:K9 K14 K25 K47 K58" xr:uid="{6A9DD2CA-DDB3-41A1-A86B-3DB0BF0192BF}">
      <formula1>"SUNDAY,MONDAY"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4119D2E7-D324-495C-B61F-F692A7BDCC46}"/>
    <dataValidation allowBlank="1" showInputMessage="1" showErrorMessage="1" prompt="Enter year and select calendar start day in cells below. These Calendar Settings cells will not print" sqref="J4:K4" xr:uid="{FBE26913-6741-4474-801F-2FCCAFCDFA9F}"/>
    <dataValidation allowBlank="1" showInputMessage="1" showErrorMessage="1" prompt="Enter year in cell at right" sqref="J5" xr:uid="{4BFBB4DA-560F-491A-9FFA-EE3D4C2A0F1E}"/>
    <dataValidation allowBlank="1" showInputMessage="1" showErrorMessage="1" prompt="Select week start day in cell at right" sqref="J6:J9 J14 J25 J47 J58" xr:uid="{4CCE8789-B2ED-4F73-B69C-61873B8A035D}"/>
    <dataValidation allowBlank="1" showInputMessage="1" showErrorMessage="1" prompt="Enter year in this cell" sqref="K5" xr:uid="{85B00E35-7CA5-4540-86EE-6899CF171D56}"/>
    <dataValidation allowBlank="1" showInputMessage="1" showErrorMessage="1" prompt="This row contains weekday names for this calendar. This cell contains the starting day of the week. To change week start day, enter a new weekday in cell K3, in this worksheet" sqref="B6" xr:uid="{714D678A-0991-456A-856C-50CB4FF39658}"/>
    <dataValidation allowBlank="1" showInputMessage="1" showErrorMessage="1" prompt="The year in this cell is automatically updated based on the year entered in cell K2. Calendar below has dates for previous and next month with lighter font shade" sqref="B1" xr:uid="{4CDE4CAB-71E6-4929-94E0-AF3929881CFF}"/>
    <dataValidation allowBlank="1" showInputMessage="1" showErrorMessage="1" prompt="Automatically determined weekday" sqref="C6:H6" xr:uid="{52D2C2AE-2AC1-4B37-ACFF-42A8C0CA95D4}"/>
    <dataValidation allowBlank="1" showInputMessage="1" showErrorMessage="1" prompt="This row &amp; rows 6, 8, 10, 12, &amp; 14 are cells for entering daily notes related to the calendar day in the cell above" sqref="B12:B13 B17 B24 B28 B35 B46 B50 B57 B61 B68 B72 C12 E12" xr:uid="{15B27EF5-145C-48AF-B774-D41F3F2F0FBA}"/>
    <dataValidation allowBlank="1" showInputMessage="1" showErrorMessage="1" prompt="Enter Notes in the cell at right" sqref="D62:D63 D65 D67" xr:uid="{CF16B75C-A191-4A86-B556-29FA6C004FF8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499984740745262"/>
    <pageSetUpPr autoPageBreaks="0" fitToPage="1"/>
  </sheetPr>
  <dimension ref="A1:K72"/>
  <sheetViews>
    <sheetView showGridLines="0" zoomScaleNormal="100" workbookViewId="0">
      <selection activeCell="F12" sqref="F12"/>
    </sheetView>
  </sheetViews>
  <sheetFormatPr defaultColWidth="8.625" defaultRowHeight="15" x14ac:dyDescent="0.25"/>
  <cols>
    <col min="1" max="1" width="18.625" customWidth="1"/>
    <col min="2" max="8" width="20.625" customWidth="1"/>
    <col min="9" max="9" width="2.625" customWidth="1"/>
    <col min="10" max="10" width="15.625" customWidth="1"/>
    <col min="11" max="11" width="13.625" customWidth="1"/>
  </cols>
  <sheetData>
    <row r="1" spans="1:11" ht="18.95" customHeight="1" x14ac:dyDescent="0.25">
      <c r="B1" s="205" t="str">
        <f>"January "&amp;CalendarYear</f>
        <v>January 2025</v>
      </c>
      <c r="C1" s="205"/>
      <c r="D1" s="205"/>
      <c r="E1" s="47" t="s">
        <v>93</v>
      </c>
      <c r="F1" s="47"/>
      <c r="G1" s="47"/>
      <c r="H1" s="48"/>
    </row>
    <row r="2" spans="1:11" ht="18.95" customHeight="1" x14ac:dyDescent="0.25">
      <c r="B2" s="205"/>
      <c r="C2" s="205"/>
      <c r="D2" s="205"/>
      <c r="E2" s="209"/>
      <c r="F2" s="210"/>
      <c r="G2" s="20"/>
      <c r="H2" s="20"/>
      <c r="J2" s="58" t="s">
        <v>114</v>
      </c>
    </row>
    <row r="3" spans="1:11" ht="18.95" customHeight="1" x14ac:dyDescent="0.25">
      <c r="B3" s="205"/>
      <c r="C3" s="205"/>
      <c r="D3" s="205"/>
      <c r="E3" s="211" t="s">
        <v>7</v>
      </c>
      <c r="F3" s="212"/>
      <c r="G3" s="20"/>
      <c r="H3" s="20"/>
    </row>
    <row r="4" spans="1:11" s="1" customFormat="1" ht="18.95" customHeight="1" thickBot="1" x14ac:dyDescent="0.3">
      <c r="A4"/>
      <c r="B4" s="206"/>
      <c r="C4" s="206"/>
      <c r="D4" s="206"/>
      <c r="E4" s="213" t="s">
        <v>8</v>
      </c>
      <c r="F4" s="214"/>
      <c r="G4" s="21"/>
      <c r="H4" s="22"/>
      <c r="J4" s="204" t="s">
        <v>1</v>
      </c>
      <c r="K4" s="204"/>
    </row>
    <row r="5" spans="1:11" s="2" customFormat="1" ht="21.75" customHeight="1" x14ac:dyDescent="0.25">
      <c r="A5"/>
      <c r="B5" s="14"/>
      <c r="C5" s="14"/>
      <c r="D5" s="14"/>
      <c r="E5" s="15"/>
      <c r="F5" s="16"/>
      <c r="G5" s="12"/>
      <c r="H5" s="13"/>
      <c r="J5" s="10" t="s">
        <v>2</v>
      </c>
      <c r="K5" s="11">
        <v>2025</v>
      </c>
    </row>
    <row r="6" spans="1:11" s="3" customFormat="1" ht="15.95" customHeight="1" x14ac:dyDescent="0.25">
      <c r="A6"/>
      <c r="B6" s="18" t="str">
        <f>WeekStart</f>
        <v>SUNDAY</v>
      </c>
      <c r="C6" s="17" t="str">
        <f t="shared" ref="C6:H6" si="0">UPPER(TEXT(C7,"dddd"))</f>
        <v>MONDAY</v>
      </c>
      <c r="D6" s="17" t="str">
        <f>UPPER(TEXT(D7,"dddd"))</f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  <c r="J6" s="10" t="s">
        <v>3</v>
      </c>
      <c r="K6" s="11" t="s">
        <v>0</v>
      </c>
    </row>
    <row r="7" spans="1:11" s="3" customFormat="1" ht="15.95" customHeight="1" x14ac:dyDescent="0.35">
      <c r="A7" s="62"/>
      <c r="B7" s="59">
        <f t="array" ref="B7:H7">DaysAndWeeks+DATE(CalendarYear,1,1)-WEEKDAY(DATE(CalendarYear,1,1),(WeekStart="Monday")+1)+1</f>
        <v>45655</v>
      </c>
      <c r="C7" s="60">
        <v>45656</v>
      </c>
      <c r="D7" s="60">
        <v>45657</v>
      </c>
      <c r="E7" s="60">
        <v>45658</v>
      </c>
      <c r="F7" s="60">
        <v>45659</v>
      </c>
      <c r="G7" s="60">
        <v>45660</v>
      </c>
      <c r="H7" s="61">
        <v>45661</v>
      </c>
      <c r="J7" s="5"/>
      <c r="K7" s="8"/>
    </row>
    <row r="8" spans="1:11" s="3" customFormat="1" ht="15.95" customHeight="1" x14ac:dyDescent="0.35">
      <c r="A8" s="54" t="s">
        <v>62</v>
      </c>
      <c r="B8" s="149"/>
      <c r="C8" s="149"/>
      <c r="D8" s="149"/>
      <c r="E8" s="149"/>
      <c r="F8" s="149"/>
      <c r="G8" s="149"/>
      <c r="H8" s="149"/>
      <c r="J8" s="5"/>
      <c r="K8" s="8"/>
    </row>
    <row r="9" spans="1:11" s="3" customFormat="1" ht="15.95" customHeight="1" x14ac:dyDescent="0.35">
      <c r="A9" s="51" t="s">
        <v>51</v>
      </c>
      <c r="B9" s="150"/>
      <c r="C9" s="150"/>
      <c r="D9" s="150"/>
      <c r="E9" s="150"/>
      <c r="F9" s="150"/>
      <c r="G9" s="150"/>
      <c r="H9" s="150"/>
      <c r="J9" s="5"/>
      <c r="K9" s="8"/>
    </row>
    <row r="10" spans="1:11" s="3" customFormat="1" ht="15.95" customHeight="1" x14ac:dyDescent="0.35">
      <c r="A10" s="51" t="s">
        <v>53</v>
      </c>
      <c r="B10" s="150"/>
      <c r="C10" s="150"/>
      <c r="D10" s="150"/>
      <c r="E10" s="150"/>
      <c r="F10" s="150"/>
      <c r="G10" s="150"/>
      <c r="H10" s="150"/>
      <c r="J10" s="5"/>
      <c r="K10" s="8"/>
    </row>
    <row r="11" spans="1:11" ht="15.95" customHeight="1" x14ac:dyDescent="0.25">
      <c r="A11" s="51" t="s">
        <v>55</v>
      </c>
      <c r="B11" s="151"/>
      <c r="C11" s="151"/>
      <c r="D11" s="151"/>
      <c r="E11" s="151"/>
      <c r="F11" s="151"/>
      <c r="G11" s="151"/>
      <c r="H11" s="151"/>
      <c r="J11" s="4"/>
    </row>
    <row r="12" spans="1:11" s="3" customFormat="1" ht="15.95" customHeight="1" thickBot="1" x14ac:dyDescent="0.3">
      <c r="A12" s="52" t="s">
        <v>52</v>
      </c>
      <c r="B12" s="152"/>
      <c r="C12" s="152"/>
      <c r="D12" s="152"/>
      <c r="E12" s="152"/>
      <c r="F12" s="152"/>
      <c r="G12" s="152"/>
      <c r="H12" s="152"/>
    </row>
    <row r="13" spans="1:11" s="3" customFormat="1" ht="15.95" customHeight="1" x14ac:dyDescent="0.25">
      <c r="A13" s="75" t="s">
        <v>62</v>
      </c>
      <c r="B13" s="130"/>
      <c r="C13" s="130"/>
      <c r="D13" s="130"/>
      <c r="E13" s="130"/>
      <c r="F13" s="130"/>
      <c r="G13" s="130"/>
      <c r="H13" s="130"/>
    </row>
    <row r="14" spans="1:11" s="3" customFormat="1" ht="15.95" customHeight="1" x14ac:dyDescent="0.35">
      <c r="A14" s="72" t="s">
        <v>51</v>
      </c>
      <c r="B14" s="142"/>
      <c r="C14" s="142"/>
      <c r="D14" s="142"/>
      <c r="E14" s="142"/>
      <c r="F14" s="163"/>
      <c r="G14" s="142"/>
      <c r="H14" s="142"/>
      <c r="J14" s="5"/>
      <c r="K14" s="8"/>
    </row>
    <row r="15" spans="1:11" ht="15.95" customHeight="1" x14ac:dyDescent="0.25">
      <c r="A15" s="56" t="s">
        <v>53</v>
      </c>
      <c r="B15" s="144"/>
      <c r="C15" s="144"/>
      <c r="D15" s="144"/>
      <c r="E15" s="144"/>
      <c r="F15" s="163"/>
      <c r="G15" s="144"/>
      <c r="H15" s="144"/>
      <c r="J15" s="4"/>
    </row>
    <row r="16" spans="1:11" ht="15.95" customHeight="1" x14ac:dyDescent="0.25">
      <c r="A16" s="56" t="s">
        <v>55</v>
      </c>
      <c r="B16" s="146"/>
      <c r="C16" s="146"/>
      <c r="D16" s="146"/>
      <c r="E16" s="146"/>
      <c r="F16" s="164"/>
      <c r="G16" s="146"/>
      <c r="H16" s="146"/>
      <c r="J16" s="4"/>
    </row>
    <row r="17" spans="1:11" s="3" customFormat="1" ht="15.95" customHeight="1" thickBot="1" x14ac:dyDescent="0.3">
      <c r="A17" s="57" t="s">
        <v>52</v>
      </c>
      <c r="B17" s="148"/>
      <c r="C17" s="148"/>
      <c r="D17" s="148"/>
      <c r="E17" s="148"/>
      <c r="F17" s="165"/>
      <c r="G17" s="148"/>
      <c r="H17" s="148"/>
    </row>
    <row r="18" spans="1:11" s="3" customFormat="1" ht="15.95" customHeight="1" x14ac:dyDescent="0.35">
      <c r="A18" s="62"/>
      <c r="B18" s="64">
        <f t="array" ref="B18:H18">DaysAndWeeks+DATE(CalendarYear,1,1)-WEEKDAY(DATE(CalendarYear,1,1),(WeekStart="Monday")+1)+8</f>
        <v>45662</v>
      </c>
      <c r="C18" s="65">
        <v>45663</v>
      </c>
      <c r="D18" s="65">
        <v>45664</v>
      </c>
      <c r="E18" s="65">
        <v>45665</v>
      </c>
      <c r="F18" s="65">
        <v>45666</v>
      </c>
      <c r="G18" s="65">
        <v>45667</v>
      </c>
      <c r="H18" s="66">
        <v>45668</v>
      </c>
      <c r="J18" s="5"/>
      <c r="K18" s="8"/>
    </row>
    <row r="19" spans="1:11" s="3" customFormat="1" ht="15.95" customHeight="1" x14ac:dyDescent="0.25">
      <c r="A19" s="54" t="s">
        <v>4</v>
      </c>
      <c r="B19" s="166"/>
      <c r="C19" s="167"/>
      <c r="D19" s="167"/>
      <c r="E19" s="167"/>
      <c r="F19" s="167"/>
      <c r="G19" s="167"/>
      <c r="H19" s="118"/>
    </row>
    <row r="20" spans="1:11" s="3" customFormat="1" ht="15.95" customHeight="1" x14ac:dyDescent="0.25">
      <c r="A20" s="51" t="s">
        <v>51</v>
      </c>
      <c r="B20" s="168"/>
      <c r="C20" s="169"/>
      <c r="D20" s="150"/>
      <c r="E20" s="169"/>
      <c r="F20" s="169"/>
      <c r="G20" s="169"/>
      <c r="H20" s="120"/>
    </row>
    <row r="21" spans="1:11" s="3" customFormat="1" ht="15.95" customHeight="1" x14ac:dyDescent="0.25">
      <c r="A21" s="51" t="s">
        <v>53</v>
      </c>
      <c r="B21" s="168"/>
      <c r="C21" s="169"/>
      <c r="D21" s="150"/>
      <c r="E21" s="169"/>
      <c r="F21" s="169"/>
      <c r="G21" s="169"/>
      <c r="H21" s="120"/>
    </row>
    <row r="22" spans="1:11" ht="15.95" customHeight="1" x14ac:dyDescent="0.25">
      <c r="A22" s="51" t="s">
        <v>55</v>
      </c>
      <c r="B22" s="170"/>
      <c r="C22" s="171"/>
      <c r="D22" s="151"/>
      <c r="E22" s="171"/>
      <c r="F22" s="171"/>
      <c r="G22" s="171"/>
      <c r="H22" s="123"/>
      <c r="K22" s="6"/>
    </row>
    <row r="23" spans="1:11" s="3" customFormat="1" ht="15.95" customHeight="1" thickBot="1" x14ac:dyDescent="0.3">
      <c r="A23" s="52" t="s">
        <v>52</v>
      </c>
      <c r="B23" s="172"/>
      <c r="C23" s="173"/>
      <c r="D23" s="152"/>
      <c r="E23" s="173"/>
      <c r="F23" s="173"/>
      <c r="G23" s="174"/>
      <c r="H23" s="128"/>
      <c r="J23" s="7"/>
    </row>
    <row r="24" spans="1:11" s="3" customFormat="1" ht="15.95" customHeight="1" x14ac:dyDescent="0.25">
      <c r="A24" s="75" t="s">
        <v>62</v>
      </c>
      <c r="B24" s="130"/>
      <c r="C24" s="130"/>
      <c r="D24" s="130"/>
      <c r="E24" s="130"/>
      <c r="F24" s="130"/>
      <c r="G24" s="130"/>
      <c r="H24" s="130"/>
    </row>
    <row r="25" spans="1:11" s="3" customFormat="1" ht="15.95" customHeight="1" x14ac:dyDescent="0.35">
      <c r="A25" s="72" t="s">
        <v>51</v>
      </c>
      <c r="B25" s="142"/>
      <c r="C25" s="142"/>
      <c r="D25" s="142"/>
      <c r="E25" s="142"/>
      <c r="F25" s="163"/>
      <c r="G25" s="142"/>
      <c r="H25" s="142"/>
      <c r="J25" s="5"/>
      <c r="K25" s="8"/>
    </row>
    <row r="26" spans="1:11" ht="15.95" customHeight="1" x14ac:dyDescent="0.25">
      <c r="A26" s="56" t="s">
        <v>53</v>
      </c>
      <c r="B26" s="144"/>
      <c r="C26" s="144"/>
      <c r="D26" s="144"/>
      <c r="E26" s="144"/>
      <c r="F26" s="163"/>
      <c r="G26" s="144"/>
      <c r="H26" s="144"/>
      <c r="J26" s="4"/>
    </row>
    <row r="27" spans="1:11" ht="15.95" customHeight="1" x14ac:dyDescent="0.25">
      <c r="A27" s="56" t="s">
        <v>55</v>
      </c>
      <c r="B27" s="146"/>
      <c r="C27" s="146"/>
      <c r="D27" s="146"/>
      <c r="E27" s="146"/>
      <c r="F27" s="164"/>
      <c r="G27" s="146"/>
      <c r="H27" s="146"/>
      <c r="J27" s="4"/>
    </row>
    <row r="28" spans="1:11" s="3" customFormat="1" ht="15.95" customHeight="1" thickBot="1" x14ac:dyDescent="0.3">
      <c r="A28" s="57" t="s">
        <v>52</v>
      </c>
      <c r="B28" s="148"/>
      <c r="C28" s="148"/>
      <c r="D28" s="148"/>
      <c r="E28" s="148"/>
      <c r="F28" s="165"/>
      <c r="G28" s="148"/>
      <c r="H28" s="148"/>
    </row>
    <row r="29" spans="1:11" s="3" customFormat="1" ht="15.95" customHeight="1" x14ac:dyDescent="0.35">
      <c r="A29" s="62"/>
      <c r="B29" s="59">
        <f t="array" ref="B29:H29">DaysAndWeeks+DATE(CalendarYear,1,1)-WEEKDAY(DATE(CalendarYear,1,1),(WeekStart="Monday")+1)+15</f>
        <v>45669</v>
      </c>
      <c r="C29" s="60">
        <v>45670</v>
      </c>
      <c r="D29" s="60">
        <v>45671</v>
      </c>
      <c r="E29" s="60">
        <v>45672</v>
      </c>
      <c r="F29" s="60">
        <v>45673</v>
      </c>
      <c r="G29" s="60">
        <v>45674</v>
      </c>
      <c r="H29" s="61">
        <v>45675</v>
      </c>
      <c r="J29" s="5"/>
      <c r="K29" s="8"/>
    </row>
    <row r="30" spans="1:11" s="3" customFormat="1" ht="15.95" customHeight="1" x14ac:dyDescent="0.25">
      <c r="A30" s="54" t="s">
        <v>62</v>
      </c>
      <c r="B30" s="166"/>
      <c r="C30" s="167"/>
      <c r="D30" s="167"/>
      <c r="E30" s="167"/>
      <c r="F30" s="167"/>
      <c r="G30" s="167"/>
      <c r="H30" s="118"/>
      <c r="J30" s="7"/>
    </row>
    <row r="31" spans="1:11" s="3" customFormat="1" ht="15.95" customHeight="1" x14ac:dyDescent="0.25">
      <c r="A31" s="51" t="s">
        <v>51</v>
      </c>
      <c r="B31" s="168"/>
      <c r="C31" s="169"/>
      <c r="D31" s="150"/>
      <c r="E31" s="169"/>
      <c r="F31" s="169"/>
      <c r="G31" s="169"/>
      <c r="H31" s="120"/>
      <c r="J31" s="7"/>
    </row>
    <row r="32" spans="1:11" s="3" customFormat="1" ht="15.95" customHeight="1" x14ac:dyDescent="0.25">
      <c r="A32" s="51" t="s">
        <v>53</v>
      </c>
      <c r="B32" s="168"/>
      <c r="C32" s="169"/>
      <c r="D32" s="150"/>
      <c r="E32" s="169"/>
      <c r="F32" s="169"/>
      <c r="G32" s="169"/>
      <c r="H32" s="120"/>
      <c r="J32" s="7"/>
    </row>
    <row r="33" spans="1:11" ht="15.95" customHeight="1" x14ac:dyDescent="0.25">
      <c r="A33" s="51" t="s">
        <v>55</v>
      </c>
      <c r="B33" s="170"/>
      <c r="C33" s="171"/>
      <c r="D33" s="151"/>
      <c r="E33" s="171"/>
      <c r="F33" s="171"/>
      <c r="G33" s="171"/>
      <c r="H33" s="123"/>
      <c r="K33" s="6"/>
    </row>
    <row r="34" spans="1:11" s="3" customFormat="1" ht="15.95" customHeight="1" thickBot="1" x14ac:dyDescent="0.3">
      <c r="A34" s="52" t="s">
        <v>52</v>
      </c>
      <c r="B34" s="172"/>
      <c r="C34" s="173"/>
      <c r="D34" s="152"/>
      <c r="E34" s="173"/>
      <c r="F34" s="173"/>
      <c r="G34" s="174"/>
      <c r="H34" s="128"/>
    </row>
    <row r="35" spans="1:11" s="3" customFormat="1" ht="15.95" customHeight="1" x14ac:dyDescent="0.25">
      <c r="A35" s="75" t="s">
        <v>62</v>
      </c>
      <c r="B35" s="130"/>
      <c r="C35" s="130"/>
      <c r="D35" s="130"/>
      <c r="E35" s="130"/>
      <c r="F35" s="130"/>
      <c r="G35" s="130"/>
      <c r="H35" s="130"/>
    </row>
    <row r="36" spans="1:11" s="3" customFormat="1" ht="15.95" customHeight="1" x14ac:dyDescent="0.35">
      <c r="A36" s="72" t="s">
        <v>51</v>
      </c>
      <c r="B36" s="142"/>
      <c r="C36" s="142"/>
      <c r="D36" s="142"/>
      <c r="E36" s="142"/>
      <c r="F36" s="163"/>
      <c r="G36" s="142"/>
      <c r="H36" s="142"/>
      <c r="J36" s="5"/>
      <c r="K36" s="8"/>
    </row>
    <row r="37" spans="1:11" ht="15.95" customHeight="1" x14ac:dyDescent="0.25">
      <c r="A37" s="56" t="s">
        <v>53</v>
      </c>
      <c r="B37" s="144"/>
      <c r="C37" s="144"/>
      <c r="D37" s="144"/>
      <c r="E37" s="144"/>
      <c r="F37" s="163"/>
      <c r="G37" s="144"/>
      <c r="H37" s="144"/>
      <c r="J37" s="4"/>
    </row>
    <row r="38" spans="1:11" ht="15.95" customHeight="1" x14ac:dyDescent="0.25">
      <c r="A38" s="56" t="s">
        <v>55</v>
      </c>
      <c r="B38" s="146"/>
      <c r="C38" s="146"/>
      <c r="D38" s="146"/>
      <c r="E38" s="146"/>
      <c r="F38" s="164"/>
      <c r="G38" s="146"/>
      <c r="H38" s="146"/>
      <c r="J38" s="4"/>
    </row>
    <row r="39" spans="1:11" s="3" customFormat="1" ht="15.95" customHeight="1" thickBot="1" x14ac:dyDescent="0.3">
      <c r="A39" s="57" t="s">
        <v>52</v>
      </c>
      <c r="B39" s="148"/>
      <c r="C39" s="148"/>
      <c r="D39" s="148"/>
      <c r="E39" s="148"/>
      <c r="F39" s="165"/>
      <c r="G39" s="148"/>
      <c r="H39" s="148"/>
    </row>
    <row r="40" spans="1:11" s="3" customFormat="1" ht="15.95" customHeight="1" x14ac:dyDescent="0.35">
      <c r="A40" s="62"/>
      <c r="B40" s="64">
        <f t="array" ref="B40:H40">DaysAndWeeks+DATE(CalendarYear,1,1)-WEEKDAY(DATE(CalendarYear,1,1),(WeekStart="Monday")+1)+22</f>
        <v>45676</v>
      </c>
      <c r="C40" s="65">
        <v>45677</v>
      </c>
      <c r="D40" s="65">
        <v>45678</v>
      </c>
      <c r="E40" s="65">
        <v>45679</v>
      </c>
      <c r="F40" s="65">
        <v>45680</v>
      </c>
      <c r="G40" s="65">
        <v>45681</v>
      </c>
      <c r="H40" s="66">
        <v>45682</v>
      </c>
      <c r="J40" s="5"/>
      <c r="K40" s="8"/>
    </row>
    <row r="41" spans="1:11" s="3" customFormat="1" ht="15.95" customHeight="1" x14ac:dyDescent="0.25">
      <c r="A41" s="54" t="s">
        <v>62</v>
      </c>
      <c r="B41" s="166"/>
      <c r="C41" s="167"/>
      <c r="D41" s="167"/>
      <c r="E41" s="167"/>
      <c r="F41" s="167"/>
      <c r="G41" s="167"/>
      <c r="H41" s="118"/>
    </row>
    <row r="42" spans="1:11" s="3" customFormat="1" ht="15.95" customHeight="1" x14ac:dyDescent="0.25">
      <c r="A42" s="51" t="s">
        <v>51</v>
      </c>
      <c r="B42" s="168"/>
      <c r="C42" s="169"/>
      <c r="D42" s="150"/>
      <c r="E42" s="169"/>
      <c r="F42" s="169"/>
      <c r="G42" s="169"/>
      <c r="H42" s="120"/>
    </row>
    <row r="43" spans="1:11" s="3" customFormat="1" ht="15.95" customHeight="1" x14ac:dyDescent="0.25">
      <c r="A43" s="51" t="s">
        <v>53</v>
      </c>
      <c r="B43" s="168"/>
      <c r="C43" s="169"/>
      <c r="D43" s="150"/>
      <c r="E43" s="169"/>
      <c r="F43" s="169"/>
      <c r="G43" s="169"/>
      <c r="H43" s="120"/>
    </row>
    <row r="44" spans="1:11" ht="15.95" customHeight="1" x14ac:dyDescent="0.25">
      <c r="A44" s="51" t="s">
        <v>55</v>
      </c>
      <c r="B44" s="170"/>
      <c r="C44" s="171"/>
      <c r="D44" s="151"/>
      <c r="E44" s="171"/>
      <c r="F44" s="171"/>
      <c r="G44" s="171"/>
      <c r="H44" s="123"/>
      <c r="K44" s="6"/>
    </row>
    <row r="45" spans="1:11" s="3" customFormat="1" ht="15.95" customHeight="1" thickBot="1" x14ac:dyDescent="0.3">
      <c r="A45" s="52" t="s">
        <v>52</v>
      </c>
      <c r="B45" s="172"/>
      <c r="C45" s="173"/>
      <c r="D45" s="152"/>
      <c r="E45" s="173"/>
      <c r="F45" s="173"/>
      <c r="G45" s="174"/>
      <c r="H45" s="128"/>
    </row>
    <row r="46" spans="1:11" s="3" customFormat="1" ht="15.95" customHeight="1" x14ac:dyDescent="0.25">
      <c r="A46" s="75" t="s">
        <v>62</v>
      </c>
      <c r="B46" s="130"/>
      <c r="C46" s="130"/>
      <c r="D46" s="130"/>
      <c r="E46" s="130"/>
      <c r="F46" s="130"/>
      <c r="G46" s="130"/>
      <c r="H46" s="130"/>
    </row>
    <row r="47" spans="1:11" s="3" customFormat="1" ht="15.95" customHeight="1" x14ac:dyDescent="0.35">
      <c r="A47" s="72" t="s">
        <v>51</v>
      </c>
      <c r="B47" s="142"/>
      <c r="C47" s="142"/>
      <c r="D47" s="142"/>
      <c r="E47" s="142"/>
      <c r="F47" s="163"/>
      <c r="G47" s="142"/>
      <c r="H47" s="142"/>
      <c r="J47" s="5"/>
      <c r="K47" s="8"/>
    </row>
    <row r="48" spans="1:11" ht="15.95" customHeight="1" x14ac:dyDescent="0.25">
      <c r="A48" s="56" t="s">
        <v>53</v>
      </c>
      <c r="B48" s="144"/>
      <c r="C48" s="144"/>
      <c r="D48" s="144"/>
      <c r="E48" s="144"/>
      <c r="F48" s="163"/>
      <c r="G48" s="144"/>
      <c r="H48" s="144"/>
      <c r="J48" s="4"/>
    </row>
    <row r="49" spans="1:11" ht="15.95" customHeight="1" x14ac:dyDescent="0.25">
      <c r="A49" s="56" t="s">
        <v>55</v>
      </c>
      <c r="B49" s="146"/>
      <c r="C49" s="146"/>
      <c r="D49" s="146"/>
      <c r="E49" s="146"/>
      <c r="F49" s="164"/>
      <c r="G49" s="146"/>
      <c r="H49" s="146"/>
      <c r="J49" s="4"/>
    </row>
    <row r="50" spans="1:11" s="3" customFormat="1" ht="15.95" customHeight="1" thickBot="1" x14ac:dyDescent="0.3">
      <c r="A50" s="57" t="s">
        <v>52</v>
      </c>
      <c r="B50" s="148"/>
      <c r="C50" s="148"/>
      <c r="D50" s="148"/>
      <c r="E50" s="148"/>
      <c r="F50" s="165"/>
      <c r="G50" s="148"/>
      <c r="H50" s="148"/>
    </row>
    <row r="51" spans="1:11" s="3" customFormat="1" ht="15.95" customHeight="1" x14ac:dyDescent="0.35">
      <c r="A51" s="62"/>
      <c r="B51" s="59">
        <f t="array" ref="B51:H51">DaysAndWeeks+DATE(CalendarYear,1,1)-WEEKDAY(DATE(CalendarYear,1,1),(WeekStart="Monday")+1)+29</f>
        <v>45683</v>
      </c>
      <c r="C51" s="60">
        <v>45684</v>
      </c>
      <c r="D51" s="60">
        <v>45685</v>
      </c>
      <c r="E51" s="60">
        <v>45686</v>
      </c>
      <c r="F51" s="60">
        <v>45687</v>
      </c>
      <c r="G51" s="60">
        <v>45688</v>
      </c>
      <c r="H51" s="61">
        <v>45689</v>
      </c>
      <c r="J51" s="5"/>
      <c r="K51" s="8"/>
    </row>
    <row r="52" spans="1:11" s="3" customFormat="1" ht="15.95" customHeight="1" x14ac:dyDescent="0.25">
      <c r="A52" s="54" t="s">
        <v>62</v>
      </c>
      <c r="B52" s="166"/>
      <c r="C52" s="167"/>
      <c r="D52" s="167"/>
      <c r="E52" s="167"/>
      <c r="F52" s="167"/>
      <c r="G52" s="167"/>
      <c r="H52" s="118"/>
    </row>
    <row r="53" spans="1:11" s="3" customFormat="1" ht="15.95" customHeight="1" x14ac:dyDescent="0.25">
      <c r="A53" s="51" t="s">
        <v>51</v>
      </c>
      <c r="B53" s="168"/>
      <c r="C53" s="169"/>
      <c r="D53" s="150"/>
      <c r="E53" s="169"/>
      <c r="F53" s="169"/>
      <c r="G53" s="169"/>
      <c r="H53" s="120"/>
    </row>
    <row r="54" spans="1:11" s="3" customFormat="1" ht="15.95" customHeight="1" x14ac:dyDescent="0.25">
      <c r="A54" s="51" t="s">
        <v>53</v>
      </c>
      <c r="B54" s="168"/>
      <c r="C54" s="169"/>
      <c r="D54" s="150"/>
      <c r="E54" s="169"/>
      <c r="F54" s="169"/>
      <c r="G54" s="169"/>
      <c r="H54" s="120"/>
    </row>
    <row r="55" spans="1:11" ht="15.95" customHeight="1" x14ac:dyDescent="0.25">
      <c r="A55" s="51" t="s">
        <v>55</v>
      </c>
      <c r="B55" s="170"/>
      <c r="C55" s="171"/>
      <c r="D55" s="151"/>
      <c r="E55" s="171"/>
      <c r="F55" s="171"/>
      <c r="G55" s="171"/>
      <c r="H55" s="123"/>
      <c r="K55" s="6"/>
    </row>
    <row r="56" spans="1:11" s="3" customFormat="1" ht="15.95" customHeight="1" thickBot="1" x14ac:dyDescent="0.3">
      <c r="A56" s="52" t="s">
        <v>52</v>
      </c>
      <c r="B56" s="172"/>
      <c r="C56" s="173"/>
      <c r="D56" s="152"/>
      <c r="E56" s="173"/>
      <c r="F56" s="173"/>
      <c r="G56" s="174"/>
      <c r="H56" s="128"/>
    </row>
    <row r="57" spans="1:11" s="3" customFormat="1" ht="15.95" customHeight="1" x14ac:dyDescent="0.25">
      <c r="A57" s="75" t="s">
        <v>62</v>
      </c>
      <c r="B57" s="130"/>
      <c r="C57" s="130"/>
      <c r="D57" s="130"/>
      <c r="E57" s="130"/>
      <c r="F57" s="130"/>
      <c r="G57" s="130"/>
      <c r="H57" s="130"/>
    </row>
    <row r="58" spans="1:11" s="3" customFormat="1" ht="15.95" customHeight="1" x14ac:dyDescent="0.35">
      <c r="A58" s="72" t="s">
        <v>51</v>
      </c>
      <c r="B58" s="142"/>
      <c r="C58" s="142"/>
      <c r="D58" s="142"/>
      <c r="E58" s="142"/>
      <c r="F58" s="163"/>
      <c r="G58" s="142"/>
      <c r="H58" s="142"/>
      <c r="J58" s="5"/>
      <c r="K58" s="8"/>
    </row>
    <row r="59" spans="1:11" ht="15.95" customHeight="1" x14ac:dyDescent="0.25">
      <c r="A59" s="56" t="s">
        <v>53</v>
      </c>
      <c r="B59" s="144"/>
      <c r="C59" s="144"/>
      <c r="D59" s="144"/>
      <c r="E59" s="144"/>
      <c r="F59" s="163"/>
      <c r="G59" s="144"/>
      <c r="H59" s="144"/>
      <c r="J59" s="4"/>
    </row>
    <row r="60" spans="1:11" ht="15.95" customHeight="1" x14ac:dyDescent="0.25">
      <c r="A60" s="56" t="s">
        <v>55</v>
      </c>
      <c r="B60" s="146"/>
      <c r="C60" s="146"/>
      <c r="D60" s="146"/>
      <c r="E60" s="146"/>
      <c r="F60" s="164"/>
      <c r="G60" s="146"/>
      <c r="H60" s="146"/>
      <c r="J60" s="4"/>
    </row>
    <row r="61" spans="1:11" s="3" customFormat="1" ht="15.95" customHeight="1" thickBot="1" x14ac:dyDescent="0.3">
      <c r="A61" s="57" t="s">
        <v>52</v>
      </c>
      <c r="B61" s="148"/>
      <c r="C61" s="148"/>
      <c r="D61" s="148"/>
      <c r="E61" s="148"/>
      <c r="F61" s="165"/>
      <c r="G61" s="148"/>
      <c r="H61" s="148"/>
    </row>
    <row r="62" spans="1:11" s="3" customFormat="1" ht="15.95" customHeight="1" x14ac:dyDescent="0.25">
      <c r="A62" s="68"/>
      <c r="B62" s="64">
        <f t="array" ref="B62:C62">DaysAndWeeks+DATE(CalendarYear,1,1)-WEEKDAY(DATE(CalendarYear,1,1),(WeekStart="Monday")+1)+36</f>
        <v>45690</v>
      </c>
      <c r="C62" s="65">
        <v>45691</v>
      </c>
      <c r="D62" s="188" t="s">
        <v>5</v>
      </c>
      <c r="E62" s="189"/>
      <c r="F62" s="190"/>
      <c r="G62" s="191" t="s">
        <v>6</v>
      </c>
      <c r="H62" s="192"/>
    </row>
    <row r="63" spans="1:11" s="3" customFormat="1" ht="15.95" customHeight="1" x14ac:dyDescent="0.25">
      <c r="A63" s="54" t="s">
        <v>62</v>
      </c>
      <c r="B63" s="166"/>
      <c r="C63" s="167"/>
      <c r="D63" s="193" t="s">
        <v>115</v>
      </c>
      <c r="E63" s="194"/>
      <c r="F63" s="195"/>
      <c r="G63" s="196" t="s">
        <v>14</v>
      </c>
      <c r="H63" s="197"/>
    </row>
    <row r="64" spans="1:11" s="3" customFormat="1" ht="15.95" customHeight="1" x14ac:dyDescent="0.25">
      <c r="A64" s="51" t="s">
        <v>51</v>
      </c>
      <c r="B64" s="168"/>
      <c r="C64" s="169"/>
      <c r="D64" s="193"/>
      <c r="E64" s="194"/>
      <c r="F64" s="195"/>
      <c r="G64" s="196"/>
      <c r="H64" s="197"/>
    </row>
    <row r="65" spans="1:8" s="3" customFormat="1" ht="15.95" customHeight="1" x14ac:dyDescent="0.25">
      <c r="A65" s="51" t="s">
        <v>53</v>
      </c>
      <c r="B65" s="168"/>
      <c r="C65" s="169"/>
      <c r="D65" s="193" t="s">
        <v>96</v>
      </c>
      <c r="E65" s="194"/>
      <c r="F65" s="195"/>
      <c r="G65" s="196"/>
      <c r="H65" s="197"/>
    </row>
    <row r="66" spans="1:8" ht="15.95" customHeight="1" x14ac:dyDescent="0.25">
      <c r="A66" s="51" t="s">
        <v>55</v>
      </c>
      <c r="B66" s="170"/>
      <c r="C66" s="171"/>
      <c r="D66" s="193"/>
      <c r="E66" s="194"/>
      <c r="F66" s="195"/>
      <c r="G66" s="198" t="s">
        <v>15</v>
      </c>
      <c r="H66" s="199"/>
    </row>
    <row r="67" spans="1:8" ht="15.95" customHeight="1" thickBot="1" x14ac:dyDescent="0.3">
      <c r="A67" s="53" t="s">
        <v>52</v>
      </c>
      <c r="B67" s="175"/>
      <c r="C67" s="176"/>
      <c r="D67" s="193" t="s">
        <v>97</v>
      </c>
      <c r="E67" s="194"/>
      <c r="F67" s="200"/>
      <c r="G67" s="198"/>
      <c r="H67" s="199"/>
    </row>
    <row r="68" spans="1:8" ht="15.95" customHeight="1" x14ac:dyDescent="0.25">
      <c r="A68" s="75" t="s">
        <v>62</v>
      </c>
      <c r="B68" s="130"/>
      <c r="C68" s="177"/>
      <c r="D68" s="193"/>
      <c r="E68" s="194"/>
      <c r="F68" s="200"/>
      <c r="G68" s="198"/>
      <c r="H68" s="199"/>
    </row>
    <row r="69" spans="1:8" ht="15.95" customHeight="1" x14ac:dyDescent="0.25">
      <c r="A69" s="72" t="s">
        <v>51</v>
      </c>
      <c r="B69" s="142"/>
      <c r="C69" s="178"/>
      <c r="D69" s="201" t="s">
        <v>117</v>
      </c>
      <c r="E69" s="202"/>
      <c r="F69" s="203"/>
      <c r="G69" s="198"/>
      <c r="H69" s="199"/>
    </row>
    <row r="70" spans="1:8" ht="15.95" customHeight="1" x14ac:dyDescent="0.25">
      <c r="A70" s="56" t="s">
        <v>53</v>
      </c>
      <c r="B70" s="144"/>
      <c r="C70" s="179"/>
      <c r="D70" s="158"/>
      <c r="E70" s="157"/>
      <c r="F70" s="161"/>
      <c r="G70" s="198"/>
      <c r="H70" s="199"/>
    </row>
    <row r="71" spans="1:8" ht="15.95" customHeight="1" x14ac:dyDescent="0.25">
      <c r="A71" s="56" t="s">
        <v>55</v>
      </c>
      <c r="B71" s="146"/>
      <c r="C71" s="180"/>
      <c r="D71" s="158"/>
      <c r="E71" s="157"/>
      <c r="F71" s="161"/>
      <c r="G71" s="198"/>
      <c r="H71" s="199"/>
    </row>
    <row r="72" spans="1:8" ht="15.95" customHeight="1" thickBot="1" x14ac:dyDescent="0.3">
      <c r="A72" s="57" t="s">
        <v>52</v>
      </c>
      <c r="B72" s="148"/>
      <c r="C72" s="181"/>
      <c r="D72" s="159"/>
      <c r="E72" s="160"/>
      <c r="F72" s="162"/>
      <c r="G72" s="160"/>
      <c r="H72" s="162"/>
    </row>
  </sheetData>
  <mergeCells count="13">
    <mergeCell ref="D69:F69"/>
    <mergeCell ref="D63:F64"/>
    <mergeCell ref="D65:F66"/>
    <mergeCell ref="D67:F68"/>
    <mergeCell ref="G63:H65"/>
    <mergeCell ref="G66:H71"/>
    <mergeCell ref="B1:D4"/>
    <mergeCell ref="G62:H62"/>
    <mergeCell ref="J4:K4"/>
    <mergeCell ref="D62:F62"/>
    <mergeCell ref="E4:F4"/>
    <mergeCell ref="E2:F2"/>
    <mergeCell ref="E3:F3"/>
  </mergeCells>
  <phoneticPr fontId="1" type="noConversion"/>
  <conditionalFormatting sqref="B62:C62">
    <cfRule type="expression" dxfId="215" priority="13">
      <formula>AND(DAY(B62)&gt;=1,DAY(B62)&lt;=15)</formula>
    </cfRule>
  </conditionalFormatting>
  <conditionalFormatting sqref="B68:C71">
    <cfRule type="expression" dxfId="214" priority="1">
      <formula>DAY(B68)&gt;8</formula>
    </cfRule>
  </conditionalFormatting>
  <conditionalFormatting sqref="B14:E16 G14:G16">
    <cfRule type="expression" dxfId="213" priority="12">
      <formula>DAY(B14)&gt;8</formula>
    </cfRule>
  </conditionalFormatting>
  <conditionalFormatting sqref="B25:E27 G25:G27">
    <cfRule type="expression" dxfId="212" priority="10">
      <formula>DAY(B25)&gt;8</formula>
    </cfRule>
  </conditionalFormatting>
  <conditionalFormatting sqref="B36:E38 G36:G38">
    <cfRule type="expression" dxfId="211" priority="8">
      <formula>DAY(B36)&gt;8</formula>
    </cfRule>
  </conditionalFormatting>
  <conditionalFormatting sqref="B47:E49 G47:G49">
    <cfRule type="expression" dxfId="210" priority="6">
      <formula>DAY(B47)&gt;8</formula>
    </cfRule>
  </conditionalFormatting>
  <conditionalFormatting sqref="B58:E60 G58:G60">
    <cfRule type="expression" dxfId="209" priority="4">
      <formula>DAY(B58)&gt;8</formula>
    </cfRule>
  </conditionalFormatting>
  <conditionalFormatting sqref="B7:G11">
    <cfRule type="expression" dxfId="208" priority="18">
      <formula>DAY(B7)&gt;8</formula>
    </cfRule>
  </conditionalFormatting>
  <conditionalFormatting sqref="B13:G13">
    <cfRule type="expression" dxfId="207" priority="11">
      <formula>DAY(B13)&gt;8</formula>
    </cfRule>
  </conditionalFormatting>
  <conditionalFormatting sqref="B24:G24">
    <cfRule type="expression" dxfId="206" priority="9">
      <formula>DAY(B24)&gt;8</formula>
    </cfRule>
  </conditionalFormatting>
  <conditionalFormatting sqref="B35:G35">
    <cfRule type="expression" dxfId="205" priority="7">
      <formula>DAY(B35)&gt;8</formula>
    </cfRule>
  </conditionalFormatting>
  <conditionalFormatting sqref="B46:G46">
    <cfRule type="expression" dxfId="204" priority="5">
      <formula>DAY(B46)&gt;8</formula>
    </cfRule>
  </conditionalFormatting>
  <conditionalFormatting sqref="B57:G57">
    <cfRule type="expression" dxfId="203" priority="3">
      <formula>DAY(B57)&gt;8</formula>
    </cfRule>
  </conditionalFormatting>
  <conditionalFormatting sqref="B51:H51">
    <cfRule type="expression" dxfId="202" priority="19">
      <formula>AND(DAY(B51)&gt;=1,DAY(B51)&lt;=15)</formula>
    </cfRule>
  </conditionalFormatting>
  <conditionalFormatting sqref="D20:D22">
    <cfRule type="expression" dxfId="201" priority="17">
      <formula>DAY(D20)&gt;8</formula>
    </cfRule>
  </conditionalFormatting>
  <conditionalFormatting sqref="D31:D33">
    <cfRule type="expression" dxfId="200" priority="16">
      <formula>DAY(D31)&gt;8</formula>
    </cfRule>
  </conditionalFormatting>
  <conditionalFormatting sqref="D42:D44">
    <cfRule type="expression" dxfId="199" priority="15">
      <formula>DAY(D42)&gt;8</formula>
    </cfRule>
  </conditionalFormatting>
  <conditionalFormatting sqref="D53:D55">
    <cfRule type="expression" dxfId="198" priority="14">
      <formula>DAY(D53)&gt;8</formula>
    </cfRule>
  </conditionalFormatting>
  <dataValidations xWindow="755" yWindow="756" count="12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K6:K10 K14 K25 K36 K47 K58" xr:uid="{00000000-0002-0000-0000-000000000000}">
      <formula1>"SUNDAY,MONDAY"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7AAEC7B7-728A-421C-9F86-96FFDA43808C}"/>
    <dataValidation allowBlank="1" showInputMessage="1" showErrorMessage="1" prompt="Enter year and select calendar start day in cells below. These Calendar Settings cells will not print" sqref="J4:K4" xr:uid="{00000000-0002-0000-0000-000002000000}"/>
    <dataValidation allowBlank="1" showInputMessage="1" showErrorMessage="1" prompt="Enter year in cell at right" sqref="J5" xr:uid="{00000000-0002-0000-0000-000003000000}"/>
    <dataValidation allowBlank="1" showInputMessage="1" showErrorMessage="1" prompt="Select week start day in cell at right" sqref="J6:J10 J14 J25 J36 J47 J58" xr:uid="{00000000-0002-0000-0000-000004000000}"/>
    <dataValidation allowBlank="1" showInputMessage="1" showErrorMessage="1" prompt="Enter year in this cell" sqref="K5" xr:uid="{00000000-0002-0000-0000-000005000000}"/>
    <dataValidation allowBlank="1" showInputMessage="1" showErrorMessage="1" prompt="This row contains weekday names for this calendar. This cell contains the starting day of the week. To change week start day, enter a new weekday in cell K3, in this worksheet" sqref="B6" xr:uid="{00000000-0002-0000-0000-000006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1 B14:B16 B25:B27 B36:B38 B47:B49 B58:B60 B69:B71" xr:uid="{00000000-0002-0000-0000-000007000000}"/>
    <dataValidation allowBlank="1" showInputMessage="1" showErrorMessage="1" prompt="The year in this cell is automatically updated based on the year entered in cell K2. Calendar below has dates for previous and next month with lighter font shade" sqref="B1" xr:uid="{00000000-0002-0000-0000-000008000000}"/>
    <dataValidation allowBlank="1" showInputMessage="1" showErrorMessage="1" prompt="Automatically determined weekday" sqref="C6:H6" xr:uid="{00000000-0002-0000-0000-000009000000}"/>
    <dataValidation allowBlank="1" showInputMessage="1" showErrorMessage="1" prompt="This row &amp; rows 6, 8, 10, 12, &amp; 14 are cells for entering daily notes related to the calendar day in the cell above" sqref="B12:B13 B17 B24 B28 B35 B39 B46 B50 B57 B61 B68 B72" xr:uid="{00000000-0002-0000-0000-00000A000000}"/>
    <dataValidation allowBlank="1" showInputMessage="1" showErrorMessage="1" prompt="Enter Notes in the cell at right" sqref="D62:D63 D65 D67" xr:uid="{D7EFF90E-2FA3-4CC5-9921-E99805EB003B}"/>
  </dataValidations>
  <printOptions horizontalCentered="1" verticalCentered="1"/>
  <pageMargins left="0.7" right="0.7" top="0.75" bottom="0.75" header="0.3" footer="0.3"/>
  <pageSetup scale="76" fitToHeight="0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  <pageSetUpPr fitToPage="1"/>
  </sheetPr>
  <dimension ref="A1:K72"/>
  <sheetViews>
    <sheetView showGridLines="0" workbookViewId="0">
      <selection activeCell="C9" sqref="C9"/>
    </sheetView>
  </sheetViews>
  <sheetFormatPr defaultColWidth="8.625" defaultRowHeight="15" x14ac:dyDescent="0.25"/>
  <cols>
    <col min="1" max="1" width="18.625" customWidth="1"/>
    <col min="2" max="8" width="20.625" customWidth="1"/>
    <col min="9" max="9" width="2.625" customWidth="1"/>
  </cols>
  <sheetData>
    <row r="1" spans="1:11" ht="18.75" customHeight="1" x14ac:dyDescent="0.25">
      <c r="B1" s="205" t="str">
        <f>"February "&amp;CalendarYear</f>
        <v>February 2025</v>
      </c>
      <c r="C1" s="205"/>
      <c r="D1" s="205"/>
      <c r="E1" s="47" t="s">
        <v>94</v>
      </c>
      <c r="F1" s="47"/>
      <c r="G1" s="47"/>
      <c r="H1" s="48"/>
    </row>
    <row r="2" spans="1:11" ht="18.75" customHeight="1" x14ac:dyDescent="0.25">
      <c r="B2" s="205"/>
      <c r="C2" s="205"/>
      <c r="D2" s="205"/>
      <c r="E2" s="209"/>
      <c r="F2" s="210"/>
      <c r="G2" s="20" t="s">
        <v>9</v>
      </c>
      <c r="H2" s="20" t="s">
        <v>10</v>
      </c>
    </row>
    <row r="3" spans="1:11" ht="18.75" customHeight="1" x14ac:dyDescent="0.25">
      <c r="B3" s="205"/>
      <c r="C3" s="205"/>
      <c r="D3" s="205"/>
      <c r="E3" s="211" t="s">
        <v>16</v>
      </c>
      <c r="F3" s="212"/>
      <c r="G3" s="20" t="s">
        <v>11</v>
      </c>
      <c r="H3" s="20" t="s">
        <v>12</v>
      </c>
    </row>
    <row r="4" spans="1:11" s="1" customFormat="1" ht="18.75" customHeight="1" thickBot="1" x14ac:dyDescent="0.3">
      <c r="A4"/>
      <c r="B4" s="206"/>
      <c r="C4" s="206"/>
      <c r="D4" s="206"/>
      <c r="E4" s="213" t="s">
        <v>17</v>
      </c>
      <c r="F4" s="214"/>
      <c r="G4" s="21" t="s">
        <v>4</v>
      </c>
      <c r="H4" s="22" t="s">
        <v>13</v>
      </c>
      <c r="J4" s="204"/>
      <c r="K4" s="204"/>
    </row>
    <row r="5" spans="1:11" s="2" customFormat="1" ht="19.5" customHeight="1" x14ac:dyDescent="0.25">
      <c r="A5"/>
      <c r="B5" s="14"/>
      <c r="C5" s="14"/>
      <c r="D5" s="14"/>
      <c r="E5" s="15"/>
      <c r="F5" s="16"/>
      <c r="G5" s="12"/>
      <c r="H5" s="13"/>
      <c r="J5" s="10"/>
      <c r="K5" s="11"/>
    </row>
    <row r="6" spans="1:11" s="3" customFormat="1" ht="15.95" customHeight="1" x14ac:dyDescent="0.25">
      <c r="A6"/>
      <c r="B6" s="18" t="str">
        <f>IF(WeekStart="SUNDAY", "SUNDAY","MONDAY")</f>
        <v>SUNDAY</v>
      </c>
      <c r="C6" s="17" t="str">
        <f t="shared" ref="C6:H6" si="0">UPPER(TEXT(C7,"dddd"))</f>
        <v>MONDAY</v>
      </c>
      <c r="D6" s="17" t="str">
        <f t="shared" si="0"/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  <c r="J6" s="10"/>
      <c r="K6" s="11"/>
    </row>
    <row r="7" spans="1:11" s="3" customFormat="1" ht="15.95" customHeight="1" x14ac:dyDescent="0.35">
      <c r="A7" s="62"/>
      <c r="B7" s="59">
        <f t="array" ref="B7:H7">DaysAndWeeks+DATE(CalendarYear,2,1)-WEEKDAY(DATE(CalendarYear,2,1),(WeekStart="Monday")+1)+1</f>
        <v>45683</v>
      </c>
      <c r="C7" s="60">
        <v>45684</v>
      </c>
      <c r="D7" s="60">
        <v>45685</v>
      </c>
      <c r="E7" s="60">
        <v>45686</v>
      </c>
      <c r="F7" s="60">
        <v>45687</v>
      </c>
      <c r="G7" s="60">
        <v>45688</v>
      </c>
      <c r="H7" s="61">
        <v>45689</v>
      </c>
      <c r="J7" s="5"/>
      <c r="K7" s="8"/>
    </row>
    <row r="8" spans="1:11" s="3" customFormat="1" ht="15.95" customHeight="1" x14ac:dyDescent="0.35">
      <c r="A8" s="54" t="s">
        <v>62</v>
      </c>
      <c r="B8" s="149"/>
      <c r="C8" s="149"/>
      <c r="D8" s="149"/>
      <c r="E8" s="149"/>
      <c r="F8" s="149"/>
      <c r="G8" s="149"/>
      <c r="H8" s="149"/>
      <c r="J8" s="5"/>
      <c r="K8" s="8"/>
    </row>
    <row r="9" spans="1:11" s="3" customFormat="1" ht="15.95" customHeight="1" x14ac:dyDescent="0.35">
      <c r="A9" s="51" t="s">
        <v>51</v>
      </c>
      <c r="B9" s="150"/>
      <c r="C9" s="150"/>
      <c r="D9" s="150"/>
      <c r="E9" s="150"/>
      <c r="F9" s="150"/>
      <c r="G9" s="150"/>
      <c r="H9" s="150"/>
      <c r="J9" s="5"/>
      <c r="K9" s="8"/>
    </row>
    <row r="10" spans="1:11" s="3" customFormat="1" ht="15.95" customHeight="1" x14ac:dyDescent="0.35">
      <c r="A10" s="51" t="s">
        <v>53</v>
      </c>
      <c r="B10" s="150"/>
      <c r="C10" s="150"/>
      <c r="D10" s="150"/>
      <c r="E10" s="150"/>
      <c r="F10" s="150"/>
      <c r="G10" s="150"/>
      <c r="H10" s="150"/>
      <c r="J10" s="5"/>
      <c r="K10" s="8"/>
    </row>
    <row r="11" spans="1:11" ht="15.95" customHeight="1" x14ac:dyDescent="0.25">
      <c r="A11" s="51" t="s">
        <v>55</v>
      </c>
      <c r="B11" s="151"/>
      <c r="C11" s="151"/>
      <c r="D11" s="151"/>
      <c r="E11" s="151"/>
      <c r="F11" s="151"/>
      <c r="G11" s="151"/>
      <c r="H11" s="151"/>
      <c r="J11" s="4"/>
    </row>
    <row r="12" spans="1:11" s="3" customFormat="1" ht="15.95" customHeight="1" thickBot="1" x14ac:dyDescent="0.3">
      <c r="A12" s="52" t="s">
        <v>52</v>
      </c>
      <c r="B12" s="152"/>
      <c r="C12" s="152"/>
      <c r="D12" s="152"/>
      <c r="E12" s="152"/>
      <c r="F12" s="152"/>
      <c r="G12" s="152"/>
      <c r="H12" s="152"/>
    </row>
    <row r="13" spans="1:11" s="3" customFormat="1" ht="15.95" customHeight="1" x14ac:dyDescent="0.25">
      <c r="A13" s="75" t="s">
        <v>62</v>
      </c>
      <c r="B13" s="130"/>
      <c r="C13" s="130"/>
      <c r="D13" s="130"/>
      <c r="E13" s="130"/>
      <c r="F13" s="130"/>
      <c r="G13" s="130"/>
      <c r="H13" s="130"/>
    </row>
    <row r="14" spans="1:11" s="3" customFormat="1" ht="15.95" customHeight="1" x14ac:dyDescent="0.35">
      <c r="A14" s="72" t="s">
        <v>51</v>
      </c>
      <c r="B14" s="142"/>
      <c r="C14" s="142"/>
      <c r="D14" s="142"/>
      <c r="E14" s="142"/>
      <c r="F14" s="163"/>
      <c r="G14" s="142"/>
      <c r="H14" s="142"/>
      <c r="J14" s="5"/>
      <c r="K14" s="8"/>
    </row>
    <row r="15" spans="1:11" ht="15.95" customHeight="1" x14ac:dyDescent="0.25">
      <c r="A15" s="56" t="s">
        <v>53</v>
      </c>
      <c r="B15" s="144"/>
      <c r="C15" s="144"/>
      <c r="D15" s="144"/>
      <c r="E15" s="144"/>
      <c r="F15" s="163"/>
      <c r="G15" s="144"/>
      <c r="H15" s="144"/>
      <c r="J15" s="4"/>
    </row>
    <row r="16" spans="1:11" ht="15.95" customHeight="1" x14ac:dyDescent="0.25">
      <c r="A16" s="56" t="s">
        <v>55</v>
      </c>
      <c r="B16" s="146"/>
      <c r="C16" s="146"/>
      <c r="D16" s="146"/>
      <c r="E16" s="146"/>
      <c r="F16" s="164"/>
      <c r="G16" s="146"/>
      <c r="H16" s="146"/>
      <c r="J16" s="4"/>
    </row>
    <row r="17" spans="1:11" s="3" customFormat="1" ht="15.95" customHeight="1" thickBot="1" x14ac:dyDescent="0.3">
      <c r="A17" s="57" t="s">
        <v>52</v>
      </c>
      <c r="B17" s="148"/>
      <c r="C17" s="148"/>
      <c r="D17" s="148"/>
      <c r="E17" s="148"/>
      <c r="F17" s="165"/>
      <c r="G17" s="148"/>
      <c r="H17" s="148"/>
    </row>
    <row r="18" spans="1:11" s="3" customFormat="1" ht="15.95" customHeight="1" x14ac:dyDescent="0.25">
      <c r="A18" s="62"/>
      <c r="B18" s="64">
        <f t="array" ref="B18:H18">DaysAndWeeks+DATE(CalendarYear,2,1)-WEEKDAY(DATE(CalendarYear,2,1),(WeekStart="Monday")+1)+8</f>
        <v>45690</v>
      </c>
      <c r="C18" s="65">
        <v>45691</v>
      </c>
      <c r="D18" s="65">
        <v>45692</v>
      </c>
      <c r="E18" s="65">
        <v>45693</v>
      </c>
      <c r="F18" s="65">
        <v>45694</v>
      </c>
      <c r="G18" s="65">
        <v>45695</v>
      </c>
      <c r="H18" s="66">
        <v>45696</v>
      </c>
    </row>
    <row r="19" spans="1:11" s="3" customFormat="1" ht="15.95" customHeight="1" x14ac:dyDescent="0.25">
      <c r="A19" s="54" t="s">
        <v>62</v>
      </c>
      <c r="B19" s="166"/>
      <c r="C19" s="167"/>
      <c r="D19" s="167"/>
      <c r="E19" s="167"/>
      <c r="F19" s="167"/>
      <c r="G19" s="167"/>
      <c r="H19" s="118"/>
    </row>
    <row r="20" spans="1:11" s="3" customFormat="1" ht="15.95" customHeight="1" x14ac:dyDescent="0.25">
      <c r="A20" s="51" t="s">
        <v>51</v>
      </c>
      <c r="B20" s="168"/>
      <c r="C20" s="169"/>
      <c r="D20" s="150"/>
      <c r="E20" s="169"/>
      <c r="F20" s="169"/>
      <c r="G20" s="169"/>
      <c r="H20" s="120"/>
    </row>
    <row r="21" spans="1:11" s="3" customFormat="1" ht="15.95" customHeight="1" x14ac:dyDescent="0.25">
      <c r="A21" s="51" t="s">
        <v>53</v>
      </c>
      <c r="B21" s="168"/>
      <c r="C21" s="169"/>
      <c r="D21" s="150"/>
      <c r="E21" s="169"/>
      <c r="F21" s="169"/>
      <c r="G21" s="169"/>
      <c r="H21" s="120"/>
    </row>
    <row r="22" spans="1:11" ht="15.95" customHeight="1" x14ac:dyDescent="0.25">
      <c r="A22" s="51" t="s">
        <v>55</v>
      </c>
      <c r="B22" s="170"/>
      <c r="C22" s="171"/>
      <c r="D22" s="151"/>
      <c r="E22" s="171"/>
      <c r="F22" s="171"/>
      <c r="G22" s="171"/>
      <c r="H22" s="123"/>
      <c r="K22" s="6"/>
    </row>
    <row r="23" spans="1:11" s="3" customFormat="1" ht="15.95" customHeight="1" thickBot="1" x14ac:dyDescent="0.3">
      <c r="A23" s="52" t="s">
        <v>52</v>
      </c>
      <c r="B23" s="172"/>
      <c r="C23" s="173"/>
      <c r="D23" s="152"/>
      <c r="E23" s="173"/>
      <c r="F23" s="173"/>
      <c r="G23" s="174"/>
      <c r="H23" s="128"/>
      <c r="J23" s="7"/>
    </row>
    <row r="24" spans="1:11" s="3" customFormat="1" ht="15.95" customHeight="1" x14ac:dyDescent="0.25">
      <c r="A24" s="75" t="s">
        <v>62</v>
      </c>
      <c r="B24" s="130"/>
      <c r="C24" s="130"/>
      <c r="D24" s="130"/>
      <c r="E24" s="130"/>
      <c r="F24" s="130"/>
      <c r="G24" s="130"/>
      <c r="H24" s="130"/>
    </row>
    <row r="25" spans="1:11" s="3" customFormat="1" ht="15.95" customHeight="1" x14ac:dyDescent="0.35">
      <c r="A25" s="72" t="s">
        <v>51</v>
      </c>
      <c r="B25" s="142"/>
      <c r="C25" s="142"/>
      <c r="D25" s="142"/>
      <c r="E25" s="142"/>
      <c r="F25" s="163"/>
      <c r="G25" s="142"/>
      <c r="H25" s="142"/>
      <c r="J25" s="5"/>
      <c r="K25" s="8"/>
    </row>
    <row r="26" spans="1:11" ht="15.95" customHeight="1" x14ac:dyDescent="0.25">
      <c r="A26" s="56" t="s">
        <v>53</v>
      </c>
      <c r="B26" s="144"/>
      <c r="C26" s="144"/>
      <c r="D26" s="144"/>
      <c r="E26" s="144"/>
      <c r="F26" s="163"/>
      <c r="G26" s="144"/>
      <c r="H26" s="144"/>
      <c r="J26" s="4"/>
    </row>
    <row r="27" spans="1:11" ht="15.95" customHeight="1" x14ac:dyDescent="0.25">
      <c r="A27" s="56" t="s">
        <v>55</v>
      </c>
      <c r="B27" s="146"/>
      <c r="C27" s="146"/>
      <c r="D27" s="146"/>
      <c r="E27" s="146"/>
      <c r="F27" s="164"/>
      <c r="G27" s="146"/>
      <c r="H27" s="146"/>
      <c r="J27" s="4"/>
    </row>
    <row r="28" spans="1:11" s="3" customFormat="1" ht="15.95" customHeight="1" thickBot="1" x14ac:dyDescent="0.3">
      <c r="A28" s="57" t="s">
        <v>52</v>
      </c>
      <c r="B28" s="148"/>
      <c r="C28" s="148"/>
      <c r="D28" s="148"/>
      <c r="E28" s="148"/>
      <c r="F28" s="165"/>
      <c r="G28" s="148"/>
      <c r="H28" s="148"/>
    </row>
    <row r="29" spans="1:11" s="3" customFormat="1" ht="15.95" customHeight="1" x14ac:dyDescent="0.25">
      <c r="A29" s="62"/>
      <c r="B29" s="59">
        <f t="array" ref="B29:H29">DaysAndWeeks+DATE(CalendarYear,2,1)-WEEKDAY(DATE(CalendarYear,2,1),(WeekStart="Monday")+1)+15</f>
        <v>45697</v>
      </c>
      <c r="C29" s="60">
        <v>45698</v>
      </c>
      <c r="D29" s="60">
        <v>45699</v>
      </c>
      <c r="E29" s="60">
        <v>45700</v>
      </c>
      <c r="F29" s="60">
        <v>45701</v>
      </c>
      <c r="G29" s="60">
        <v>45702</v>
      </c>
      <c r="H29" s="61">
        <v>45703</v>
      </c>
      <c r="J29" s="7"/>
    </row>
    <row r="30" spans="1:11" s="3" customFormat="1" ht="15.95" customHeight="1" x14ac:dyDescent="0.25">
      <c r="A30" s="54" t="s">
        <v>62</v>
      </c>
      <c r="B30" s="166"/>
      <c r="C30" s="167"/>
      <c r="D30" s="167"/>
      <c r="E30" s="167"/>
      <c r="F30" s="167"/>
      <c r="G30" s="167"/>
      <c r="H30" s="118"/>
      <c r="J30" s="7"/>
    </row>
    <row r="31" spans="1:11" s="3" customFormat="1" ht="15.95" customHeight="1" x14ac:dyDescent="0.25">
      <c r="A31" s="51" t="s">
        <v>51</v>
      </c>
      <c r="B31" s="168"/>
      <c r="C31" s="169"/>
      <c r="D31" s="150"/>
      <c r="E31" s="169"/>
      <c r="F31" s="169"/>
      <c r="G31" s="169"/>
      <c r="H31" s="120"/>
      <c r="J31" s="7"/>
    </row>
    <row r="32" spans="1:11" s="3" customFormat="1" ht="15.95" customHeight="1" x14ac:dyDescent="0.25">
      <c r="A32" s="51" t="s">
        <v>53</v>
      </c>
      <c r="B32" s="168"/>
      <c r="C32" s="169"/>
      <c r="D32" s="150"/>
      <c r="E32" s="169"/>
      <c r="F32" s="169"/>
      <c r="G32" s="169"/>
      <c r="H32" s="120"/>
      <c r="J32" s="7"/>
    </row>
    <row r="33" spans="1:11" ht="15.95" customHeight="1" x14ac:dyDescent="0.25">
      <c r="A33" s="51" t="s">
        <v>55</v>
      </c>
      <c r="B33" s="170"/>
      <c r="C33" s="171"/>
      <c r="D33" s="151"/>
      <c r="E33" s="171"/>
      <c r="F33" s="171"/>
      <c r="G33" s="171"/>
      <c r="H33" s="123"/>
      <c r="K33" s="6"/>
    </row>
    <row r="34" spans="1:11" s="3" customFormat="1" ht="15.95" customHeight="1" thickBot="1" x14ac:dyDescent="0.3">
      <c r="A34" s="52" t="s">
        <v>52</v>
      </c>
      <c r="B34" s="172"/>
      <c r="C34" s="173"/>
      <c r="D34" s="152"/>
      <c r="E34" s="173"/>
      <c r="F34" s="173"/>
      <c r="G34" s="174"/>
      <c r="H34" s="128"/>
    </row>
    <row r="35" spans="1:11" s="3" customFormat="1" ht="15.95" customHeight="1" x14ac:dyDescent="0.25">
      <c r="A35" s="75" t="s">
        <v>62</v>
      </c>
      <c r="B35" s="130"/>
      <c r="C35" s="130"/>
      <c r="D35" s="130"/>
      <c r="E35" s="130"/>
      <c r="F35" s="130"/>
      <c r="G35" s="130"/>
      <c r="H35" s="130"/>
    </row>
    <row r="36" spans="1:11" s="3" customFormat="1" ht="15.95" customHeight="1" x14ac:dyDescent="0.35">
      <c r="A36" s="72" t="s">
        <v>51</v>
      </c>
      <c r="B36" s="142"/>
      <c r="C36" s="142"/>
      <c r="D36" s="142"/>
      <c r="E36" s="142"/>
      <c r="F36" s="163"/>
      <c r="G36" s="142"/>
      <c r="H36" s="142"/>
      <c r="J36" s="5"/>
      <c r="K36" s="8"/>
    </row>
    <row r="37" spans="1:11" ht="15.95" customHeight="1" x14ac:dyDescent="0.25">
      <c r="A37" s="56" t="s">
        <v>53</v>
      </c>
      <c r="B37" s="144"/>
      <c r="C37" s="144"/>
      <c r="D37" s="144"/>
      <c r="E37" s="144"/>
      <c r="F37" s="163"/>
      <c r="G37" s="144"/>
      <c r="H37" s="144"/>
      <c r="J37" s="4"/>
    </row>
    <row r="38" spans="1:11" ht="15.95" customHeight="1" x14ac:dyDescent="0.25">
      <c r="A38" s="56" t="s">
        <v>55</v>
      </c>
      <c r="B38" s="146"/>
      <c r="C38" s="146"/>
      <c r="D38" s="146"/>
      <c r="E38" s="146"/>
      <c r="F38" s="164"/>
      <c r="G38" s="146"/>
      <c r="H38" s="146"/>
      <c r="J38" s="4"/>
    </row>
    <row r="39" spans="1:11" s="3" customFormat="1" ht="15.95" customHeight="1" thickBot="1" x14ac:dyDescent="0.3">
      <c r="A39" s="57" t="s">
        <v>52</v>
      </c>
      <c r="B39" s="148"/>
      <c r="C39" s="148"/>
      <c r="D39" s="148"/>
      <c r="E39" s="148"/>
      <c r="F39" s="165"/>
      <c r="G39" s="148"/>
      <c r="H39" s="148"/>
    </row>
    <row r="40" spans="1:11" s="3" customFormat="1" ht="15.95" customHeight="1" x14ac:dyDescent="0.25">
      <c r="A40" s="62"/>
      <c r="B40" s="64">
        <f t="array" ref="B40:H40">DaysAndWeeks+DATE(CalendarYear,2,1)-WEEKDAY(DATE(CalendarYear,2,1),(WeekStart="Monday")+1)+22</f>
        <v>45704</v>
      </c>
      <c r="C40" s="65">
        <v>45705</v>
      </c>
      <c r="D40" s="65">
        <v>45706</v>
      </c>
      <c r="E40" s="65">
        <v>45707</v>
      </c>
      <c r="F40" s="65">
        <v>45708</v>
      </c>
      <c r="G40" s="65">
        <v>45709</v>
      </c>
      <c r="H40" s="66">
        <v>45710</v>
      </c>
    </row>
    <row r="41" spans="1:11" s="3" customFormat="1" ht="15.95" customHeight="1" x14ac:dyDescent="0.25">
      <c r="A41" s="54" t="s">
        <v>62</v>
      </c>
      <c r="B41" s="166"/>
      <c r="C41" s="167"/>
      <c r="D41" s="167"/>
      <c r="E41" s="167"/>
      <c r="F41" s="167"/>
      <c r="G41" s="167"/>
      <c r="H41" s="118"/>
    </row>
    <row r="42" spans="1:11" s="3" customFormat="1" ht="15.95" customHeight="1" x14ac:dyDescent="0.25">
      <c r="A42" s="51" t="s">
        <v>51</v>
      </c>
      <c r="B42" s="168"/>
      <c r="C42" s="169"/>
      <c r="D42" s="150"/>
      <c r="E42" s="169"/>
      <c r="F42" s="169"/>
      <c r="G42" s="169"/>
      <c r="H42" s="120"/>
    </row>
    <row r="43" spans="1:11" s="3" customFormat="1" ht="15.95" customHeight="1" x14ac:dyDescent="0.25">
      <c r="A43" s="51" t="s">
        <v>53</v>
      </c>
      <c r="B43" s="168"/>
      <c r="C43" s="169"/>
      <c r="D43" s="150"/>
      <c r="E43" s="169"/>
      <c r="F43" s="169"/>
      <c r="G43" s="169"/>
      <c r="H43" s="120"/>
    </row>
    <row r="44" spans="1:11" ht="15.95" customHeight="1" x14ac:dyDescent="0.25">
      <c r="A44" s="51" t="s">
        <v>55</v>
      </c>
      <c r="B44" s="170"/>
      <c r="C44" s="171"/>
      <c r="D44" s="151"/>
      <c r="E44" s="171"/>
      <c r="F44" s="171"/>
      <c r="G44" s="171"/>
      <c r="H44" s="123"/>
      <c r="K44" s="6"/>
    </row>
    <row r="45" spans="1:11" s="3" customFormat="1" ht="15.95" customHeight="1" thickBot="1" x14ac:dyDescent="0.3">
      <c r="A45" s="52" t="s">
        <v>52</v>
      </c>
      <c r="B45" s="172"/>
      <c r="C45" s="173"/>
      <c r="D45" s="152"/>
      <c r="E45" s="173"/>
      <c r="F45" s="173"/>
      <c r="G45" s="174"/>
      <c r="H45" s="128"/>
    </row>
    <row r="46" spans="1:11" s="3" customFormat="1" ht="15.95" customHeight="1" x14ac:dyDescent="0.25">
      <c r="A46" s="75" t="s">
        <v>62</v>
      </c>
      <c r="B46" s="130"/>
      <c r="C46" s="130"/>
      <c r="D46" s="130"/>
      <c r="E46" s="130"/>
      <c r="F46" s="130"/>
      <c r="G46" s="130"/>
      <c r="H46" s="130"/>
    </row>
    <row r="47" spans="1:11" s="3" customFormat="1" ht="15.95" customHeight="1" x14ac:dyDescent="0.35">
      <c r="A47" s="72" t="s">
        <v>51</v>
      </c>
      <c r="B47" s="142"/>
      <c r="C47" s="142"/>
      <c r="D47" s="142"/>
      <c r="E47" s="142"/>
      <c r="F47" s="163"/>
      <c r="G47" s="142"/>
      <c r="H47" s="142"/>
      <c r="J47" s="5"/>
      <c r="K47" s="8"/>
    </row>
    <row r="48" spans="1:11" ht="15.95" customHeight="1" x14ac:dyDescent="0.25">
      <c r="A48" s="56" t="s">
        <v>53</v>
      </c>
      <c r="B48" s="144"/>
      <c r="C48" s="144"/>
      <c r="D48" s="144"/>
      <c r="E48" s="144"/>
      <c r="F48" s="163"/>
      <c r="G48" s="144"/>
      <c r="H48" s="144"/>
      <c r="J48" s="4"/>
    </row>
    <row r="49" spans="1:11" ht="15.95" customHeight="1" x14ac:dyDescent="0.25">
      <c r="A49" s="56" t="s">
        <v>55</v>
      </c>
      <c r="B49" s="146"/>
      <c r="C49" s="146"/>
      <c r="D49" s="146"/>
      <c r="E49" s="146"/>
      <c r="F49" s="164"/>
      <c r="G49" s="146"/>
      <c r="H49" s="146"/>
      <c r="J49" s="4"/>
    </row>
    <row r="50" spans="1:11" s="3" customFormat="1" ht="15.95" customHeight="1" thickBot="1" x14ac:dyDescent="0.3">
      <c r="A50" s="57" t="s">
        <v>52</v>
      </c>
      <c r="B50" s="148"/>
      <c r="C50" s="148"/>
      <c r="D50" s="148"/>
      <c r="E50" s="148"/>
      <c r="F50" s="165"/>
      <c r="G50" s="148"/>
      <c r="H50" s="148"/>
    </row>
    <row r="51" spans="1:11" s="3" customFormat="1" ht="15.95" customHeight="1" x14ac:dyDescent="0.25">
      <c r="A51" s="62"/>
      <c r="B51" s="59">
        <f t="array" ref="B51:H51">DaysAndWeeks+DATE(CalendarYear,2,1)-WEEKDAY(DATE(CalendarYear,2,1),(WeekStart="Monday")+1)+29</f>
        <v>45711</v>
      </c>
      <c r="C51" s="60">
        <v>45712</v>
      </c>
      <c r="D51" s="60">
        <v>45713</v>
      </c>
      <c r="E51" s="60">
        <v>45714</v>
      </c>
      <c r="F51" s="60">
        <v>45715</v>
      </c>
      <c r="G51" s="60">
        <v>45716</v>
      </c>
      <c r="H51" s="61">
        <v>45717</v>
      </c>
    </row>
    <row r="52" spans="1:11" s="3" customFormat="1" ht="15.95" customHeight="1" x14ac:dyDescent="0.25">
      <c r="A52" s="54" t="s">
        <v>62</v>
      </c>
      <c r="B52" s="166"/>
      <c r="C52" s="167"/>
      <c r="D52" s="167"/>
      <c r="E52" s="167"/>
      <c r="F52" s="167"/>
      <c r="G52" s="167"/>
      <c r="H52" s="118"/>
    </row>
    <row r="53" spans="1:11" s="3" customFormat="1" ht="15.95" customHeight="1" x14ac:dyDescent="0.25">
      <c r="A53" s="51" t="s">
        <v>51</v>
      </c>
      <c r="B53" s="168"/>
      <c r="C53" s="169"/>
      <c r="D53" s="150"/>
      <c r="E53" s="169"/>
      <c r="F53" s="169"/>
      <c r="G53" s="169"/>
      <c r="H53" s="120"/>
    </row>
    <row r="54" spans="1:11" s="3" customFormat="1" ht="15.95" customHeight="1" x14ac:dyDescent="0.25">
      <c r="A54" s="51" t="s">
        <v>53</v>
      </c>
      <c r="B54" s="168"/>
      <c r="C54" s="169"/>
      <c r="D54" s="150"/>
      <c r="E54" s="169"/>
      <c r="F54" s="169"/>
      <c r="G54" s="169"/>
      <c r="H54" s="120"/>
    </row>
    <row r="55" spans="1:11" ht="15.95" customHeight="1" x14ac:dyDescent="0.25">
      <c r="A55" s="51" t="s">
        <v>55</v>
      </c>
      <c r="B55" s="170"/>
      <c r="C55" s="171"/>
      <c r="D55" s="151"/>
      <c r="E55" s="171"/>
      <c r="F55" s="171"/>
      <c r="G55" s="171"/>
      <c r="H55" s="123"/>
      <c r="K55" s="6"/>
    </row>
    <row r="56" spans="1:11" s="3" customFormat="1" ht="15.95" customHeight="1" thickBot="1" x14ac:dyDescent="0.3">
      <c r="A56" s="52" t="s">
        <v>52</v>
      </c>
      <c r="B56" s="172"/>
      <c r="C56" s="173"/>
      <c r="D56" s="152"/>
      <c r="E56" s="173"/>
      <c r="F56" s="173"/>
      <c r="G56" s="174"/>
      <c r="H56" s="128"/>
    </row>
    <row r="57" spans="1:11" s="3" customFormat="1" ht="15.95" customHeight="1" x14ac:dyDescent="0.25">
      <c r="A57" s="75" t="s">
        <v>62</v>
      </c>
      <c r="B57" s="130"/>
      <c r="C57" s="130"/>
      <c r="D57" s="130"/>
      <c r="E57" s="130"/>
      <c r="F57" s="130"/>
      <c r="G57" s="130"/>
      <c r="H57" s="130"/>
    </row>
    <row r="58" spans="1:11" s="3" customFormat="1" ht="15.95" customHeight="1" x14ac:dyDescent="0.35">
      <c r="A58" s="72" t="s">
        <v>51</v>
      </c>
      <c r="B58" s="142"/>
      <c r="C58" s="142"/>
      <c r="D58" s="142"/>
      <c r="E58" s="142"/>
      <c r="F58" s="163"/>
      <c r="G58" s="142"/>
      <c r="H58" s="142"/>
      <c r="J58" s="5"/>
      <c r="K58" s="8"/>
    </row>
    <row r="59" spans="1:11" ht="15.95" customHeight="1" x14ac:dyDescent="0.25">
      <c r="A59" s="56" t="s">
        <v>53</v>
      </c>
      <c r="B59" s="144"/>
      <c r="C59" s="144"/>
      <c r="D59" s="144"/>
      <c r="E59" s="144"/>
      <c r="F59" s="163"/>
      <c r="G59" s="144"/>
      <c r="H59" s="144"/>
      <c r="J59" s="4"/>
    </row>
    <row r="60" spans="1:11" ht="15.95" customHeight="1" x14ac:dyDescent="0.25">
      <c r="A60" s="56" t="s">
        <v>55</v>
      </c>
      <c r="B60" s="146"/>
      <c r="C60" s="146"/>
      <c r="D60" s="146"/>
      <c r="E60" s="146"/>
      <c r="F60" s="164"/>
      <c r="G60" s="146"/>
      <c r="H60" s="146"/>
      <c r="J60" s="4"/>
    </row>
    <row r="61" spans="1:11" s="3" customFormat="1" ht="15.95" customHeight="1" thickBot="1" x14ac:dyDescent="0.3">
      <c r="A61" s="57" t="s">
        <v>52</v>
      </c>
      <c r="B61" s="148"/>
      <c r="C61" s="148"/>
      <c r="D61" s="148"/>
      <c r="E61" s="148"/>
      <c r="F61" s="165"/>
      <c r="G61" s="148"/>
      <c r="H61" s="148"/>
    </row>
    <row r="62" spans="1:11" s="3" customFormat="1" ht="15.95" customHeight="1" x14ac:dyDescent="0.25">
      <c r="A62" s="68"/>
      <c r="B62" s="64">
        <f t="array" ref="B62:C62">DaysAndWeeks+DATE(CalendarYear,2,1)-WEEKDAY(DATE(CalendarYear,2,1),(WeekStart="Monday")+1)+36</f>
        <v>45718</v>
      </c>
      <c r="C62" s="65">
        <v>45719</v>
      </c>
      <c r="D62" s="188" t="s">
        <v>5</v>
      </c>
      <c r="E62" s="189"/>
      <c r="F62" s="190"/>
      <c r="G62" s="191" t="s">
        <v>6</v>
      </c>
      <c r="H62" s="192"/>
    </row>
    <row r="63" spans="1:11" s="3" customFormat="1" ht="15.95" customHeight="1" x14ac:dyDescent="0.25">
      <c r="A63" s="54" t="s">
        <v>62</v>
      </c>
      <c r="B63" s="166"/>
      <c r="C63" s="167"/>
      <c r="D63" s="193" t="s">
        <v>115</v>
      </c>
      <c r="E63" s="194"/>
      <c r="F63" s="195"/>
      <c r="G63" s="196" t="s">
        <v>42</v>
      </c>
      <c r="H63" s="197"/>
    </row>
    <row r="64" spans="1:11" s="3" customFormat="1" ht="15.95" customHeight="1" x14ac:dyDescent="0.25">
      <c r="A64" s="51" t="s">
        <v>51</v>
      </c>
      <c r="B64" s="168"/>
      <c r="C64" s="169"/>
      <c r="D64" s="193"/>
      <c r="E64" s="194"/>
      <c r="F64" s="195"/>
      <c r="G64" s="196"/>
      <c r="H64" s="197"/>
    </row>
    <row r="65" spans="1:8" s="3" customFormat="1" ht="15.95" customHeight="1" x14ac:dyDescent="0.25">
      <c r="A65" s="51" t="s">
        <v>53</v>
      </c>
      <c r="B65" s="168"/>
      <c r="C65" s="169"/>
      <c r="D65" s="193" t="s">
        <v>96</v>
      </c>
      <c r="E65" s="194"/>
      <c r="F65" s="195"/>
      <c r="G65" s="196" t="s">
        <v>18</v>
      </c>
      <c r="H65" s="197"/>
    </row>
    <row r="66" spans="1:8" ht="15.95" customHeight="1" x14ac:dyDescent="0.25">
      <c r="A66" s="51" t="s">
        <v>55</v>
      </c>
      <c r="B66" s="170"/>
      <c r="C66" s="171"/>
      <c r="D66" s="193"/>
      <c r="E66" s="194"/>
      <c r="F66" s="195"/>
      <c r="G66" s="198" t="s">
        <v>18</v>
      </c>
      <c r="H66" s="199"/>
    </row>
    <row r="67" spans="1:8" ht="15.95" customHeight="1" thickBot="1" x14ac:dyDescent="0.3">
      <c r="A67" s="53" t="s">
        <v>52</v>
      </c>
      <c r="B67" s="175"/>
      <c r="C67" s="176"/>
      <c r="D67" s="193" t="s">
        <v>97</v>
      </c>
      <c r="E67" s="194"/>
      <c r="F67" s="200"/>
      <c r="G67" s="198"/>
      <c r="H67" s="199"/>
    </row>
    <row r="68" spans="1:8" ht="15.95" customHeight="1" x14ac:dyDescent="0.25">
      <c r="A68" s="75" t="s">
        <v>62</v>
      </c>
      <c r="B68" s="130"/>
      <c r="C68" s="177"/>
      <c r="D68" s="193"/>
      <c r="E68" s="194"/>
      <c r="F68" s="200"/>
      <c r="G68" s="198"/>
      <c r="H68" s="199"/>
    </row>
    <row r="69" spans="1:8" ht="15.95" customHeight="1" x14ac:dyDescent="0.25">
      <c r="A69" s="72" t="s">
        <v>51</v>
      </c>
      <c r="B69" s="142"/>
      <c r="C69" s="178"/>
      <c r="D69" s="201" t="s">
        <v>117</v>
      </c>
      <c r="E69" s="202"/>
      <c r="F69" s="203"/>
      <c r="G69" s="198"/>
      <c r="H69" s="199"/>
    </row>
    <row r="70" spans="1:8" ht="15.95" customHeight="1" x14ac:dyDescent="0.25">
      <c r="A70" s="56" t="s">
        <v>53</v>
      </c>
      <c r="B70" s="144"/>
      <c r="C70" s="179"/>
      <c r="D70" s="158"/>
      <c r="E70" s="157"/>
      <c r="F70" s="161"/>
      <c r="G70" s="198"/>
      <c r="H70" s="199"/>
    </row>
    <row r="71" spans="1:8" ht="15.95" customHeight="1" x14ac:dyDescent="0.25">
      <c r="A71" s="56" t="s">
        <v>55</v>
      </c>
      <c r="B71" s="146"/>
      <c r="C71" s="180"/>
      <c r="D71" s="158"/>
      <c r="E71" s="157"/>
      <c r="F71" s="161"/>
      <c r="G71" s="198"/>
      <c r="H71" s="199"/>
    </row>
    <row r="72" spans="1:8" ht="15.95" customHeight="1" thickBot="1" x14ac:dyDescent="0.3">
      <c r="A72" s="57" t="s">
        <v>52</v>
      </c>
      <c r="B72" s="148"/>
      <c r="C72" s="181"/>
      <c r="D72" s="159"/>
      <c r="E72" s="160"/>
      <c r="F72" s="162"/>
      <c r="G72" s="160"/>
      <c r="H72" s="162"/>
    </row>
  </sheetData>
  <mergeCells count="13">
    <mergeCell ref="D69:F69"/>
    <mergeCell ref="G66:H71"/>
    <mergeCell ref="D63:F64"/>
    <mergeCell ref="G63:H65"/>
    <mergeCell ref="D67:F68"/>
    <mergeCell ref="D65:F66"/>
    <mergeCell ref="J4:K4"/>
    <mergeCell ref="D62:F62"/>
    <mergeCell ref="G62:H62"/>
    <mergeCell ref="B1:D4"/>
    <mergeCell ref="E2:F2"/>
    <mergeCell ref="E3:F3"/>
    <mergeCell ref="E4:F4"/>
  </mergeCells>
  <conditionalFormatting sqref="B62:C62">
    <cfRule type="expression" dxfId="197" priority="13">
      <formula>AND(DAY(B62)&gt;=1,DAY(B62)&lt;=15)</formula>
    </cfRule>
  </conditionalFormatting>
  <conditionalFormatting sqref="B68:C71">
    <cfRule type="expression" dxfId="196" priority="1">
      <formula>DAY(B68)&gt;8</formula>
    </cfRule>
  </conditionalFormatting>
  <conditionalFormatting sqref="B14:E16 G14:G16">
    <cfRule type="expression" dxfId="195" priority="12">
      <formula>DAY(B14)&gt;8</formula>
    </cfRule>
  </conditionalFormatting>
  <conditionalFormatting sqref="B25:E27 G25:G27">
    <cfRule type="expression" dxfId="194" priority="10">
      <formula>DAY(B25)&gt;8</formula>
    </cfRule>
  </conditionalFormatting>
  <conditionalFormatting sqref="B36:E38 G36:G38">
    <cfRule type="expression" dxfId="193" priority="8">
      <formula>DAY(B36)&gt;8</formula>
    </cfRule>
  </conditionalFormatting>
  <conditionalFormatting sqref="B47:E49 G47:G49">
    <cfRule type="expression" dxfId="192" priority="6">
      <formula>DAY(B47)&gt;8</formula>
    </cfRule>
  </conditionalFormatting>
  <conditionalFormatting sqref="B58:E60 G58:G60">
    <cfRule type="expression" dxfId="191" priority="4">
      <formula>DAY(B58)&gt;8</formula>
    </cfRule>
  </conditionalFormatting>
  <conditionalFormatting sqref="B7:G11">
    <cfRule type="expression" dxfId="190" priority="18">
      <formula>DAY(B7)&gt;8</formula>
    </cfRule>
  </conditionalFormatting>
  <conditionalFormatting sqref="B13:G13">
    <cfRule type="expression" dxfId="189" priority="11">
      <formula>DAY(B13)&gt;8</formula>
    </cfRule>
  </conditionalFormatting>
  <conditionalFormatting sqref="B24:G24">
    <cfRule type="expression" dxfId="188" priority="9">
      <formula>DAY(B24)&gt;8</formula>
    </cfRule>
  </conditionalFormatting>
  <conditionalFormatting sqref="B35:G35">
    <cfRule type="expression" dxfId="187" priority="7">
      <formula>DAY(B35)&gt;8</formula>
    </cfRule>
  </conditionalFormatting>
  <conditionalFormatting sqref="B46:G46">
    <cfRule type="expression" dxfId="186" priority="5">
      <formula>DAY(B46)&gt;8</formula>
    </cfRule>
  </conditionalFormatting>
  <conditionalFormatting sqref="B57:G57">
    <cfRule type="expression" dxfId="185" priority="3">
      <formula>DAY(B57)&gt;8</formula>
    </cfRule>
  </conditionalFormatting>
  <conditionalFormatting sqref="B51:H51">
    <cfRule type="expression" dxfId="184" priority="19">
      <formula>AND(DAY(B51)&gt;=1,DAY(B51)&lt;=15)</formula>
    </cfRule>
  </conditionalFormatting>
  <conditionalFormatting sqref="D20:D22">
    <cfRule type="expression" dxfId="183" priority="17">
      <formula>DAY(D20)&gt;8</formula>
    </cfRule>
  </conditionalFormatting>
  <conditionalFormatting sqref="D31:D33">
    <cfRule type="expression" dxfId="182" priority="16">
      <formula>DAY(D31)&gt;8</formula>
    </cfRule>
  </conditionalFormatting>
  <conditionalFormatting sqref="D42:D44">
    <cfRule type="expression" dxfId="181" priority="15">
      <formula>DAY(D42)&gt;8</formula>
    </cfRule>
  </conditionalFormatting>
  <conditionalFormatting sqref="D53:D55">
    <cfRule type="expression" dxfId="180" priority="14">
      <formula>DAY(D53)&gt;8</formula>
    </cfRule>
  </conditionalFormatting>
  <dataValidations count="10">
    <dataValidation allowBlank="1" showInputMessage="1" showErrorMessage="1" prompt="Automatically determined weekday" sqref="C6:H6" xr:uid="{00000000-0002-0000-01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1 B19:B22 B30:B33 B41:B43 B52:B54 B14:B16 B25:B27 B36:B38 B47:B49 B58:B60 B69:B71" xr:uid="{00000000-0002-0000-0100-000002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100-000003000000}"/>
    <dataValidation allowBlank="1" showInputMessage="1" showErrorMessage="1" prompt="Enter Notes in the cell at right" sqref="D62:D63 D65 D67" xr:uid="{00000000-0002-0000-0100-000005000000}"/>
    <dataValidation allowBlank="1" showInputMessage="1" showErrorMessage="1" prompt="Enter Notes in this cell" sqref="E62:F62" xr:uid="{C45CC826-1E58-4804-8F15-02885E6298AA}"/>
    <dataValidation allowBlank="1" showInputMessage="1" showErrorMessage="1" prompt="This row &amp; rows 6, 8, 10, 12, &amp; 14 are cells for entering daily notes related to the calendar day in the cell above" sqref="B55 B28 B44 B12:B13 B17 B23:B24 B34:B35 B39 B46 B50 B57 B61 B68 B72" xr:uid="{00000000-0002-0000-0100-000007000000}"/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C2606931-64BF-4762-9362-0462CC6E5064}"/>
    <dataValidation allowBlank="1" showInputMessage="1" showErrorMessage="1" prompt="Select week start day in cell at right" sqref="J14 J25 J36 J47 J58" xr:uid="{8E1B6B09-5789-4713-AC6C-7789804229DC}"/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K14 K25 K36 K47 K58" xr:uid="{F57B1C88-8443-4F33-A72F-1B0011379C5F}">
      <formula1>"SUNDAY,MONDAY"</formula1>
    </dataValidation>
  </dataValidations>
  <printOptions horizontalCentered="1" verticalCentered="1"/>
  <pageMargins left="0.7" right="0.7" top="0.75" bottom="0.75" header="0.3" footer="0.3"/>
  <pageSetup scale="68" fitToHeight="2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A1:K72"/>
  <sheetViews>
    <sheetView showGridLines="0" workbookViewId="0">
      <selection activeCell="D13" sqref="D13"/>
    </sheetView>
  </sheetViews>
  <sheetFormatPr defaultColWidth="8.625" defaultRowHeight="15" x14ac:dyDescent="0.25"/>
  <cols>
    <col min="1" max="1" width="18.625" customWidth="1"/>
    <col min="2" max="8" width="20.625" customWidth="1"/>
    <col min="9" max="9" width="2.625" customWidth="1"/>
  </cols>
  <sheetData>
    <row r="1" spans="1:11" ht="18.75" customHeight="1" x14ac:dyDescent="0.25">
      <c r="B1" s="205" t="str">
        <f>"March "&amp;CalendarYear</f>
        <v>March 2025</v>
      </c>
      <c r="C1" s="205"/>
      <c r="D1" s="205"/>
      <c r="E1" s="47" t="s">
        <v>95</v>
      </c>
      <c r="F1" s="47"/>
      <c r="G1" s="47"/>
      <c r="H1" s="48"/>
    </row>
    <row r="2" spans="1:11" ht="18.75" customHeight="1" x14ac:dyDescent="0.25">
      <c r="B2" s="205"/>
      <c r="C2" s="205"/>
      <c r="D2" s="205"/>
      <c r="E2" s="209"/>
      <c r="F2" s="210"/>
      <c r="G2" s="20" t="s">
        <v>9</v>
      </c>
      <c r="H2" s="20" t="s">
        <v>10</v>
      </c>
    </row>
    <row r="3" spans="1:11" ht="18.75" customHeight="1" x14ac:dyDescent="0.25">
      <c r="B3" s="205"/>
      <c r="C3" s="205"/>
      <c r="D3" s="205"/>
      <c r="E3" s="211" t="s">
        <v>19</v>
      </c>
      <c r="F3" s="212"/>
      <c r="G3" s="20" t="s">
        <v>11</v>
      </c>
      <c r="H3" s="20" t="s">
        <v>12</v>
      </c>
    </row>
    <row r="4" spans="1:11" ht="18.75" customHeight="1" thickBot="1" x14ac:dyDescent="0.3">
      <c r="B4" s="206"/>
      <c r="C4" s="206"/>
      <c r="D4" s="206"/>
      <c r="E4" s="213" t="s">
        <v>20</v>
      </c>
      <c r="F4" s="214"/>
      <c r="G4" s="21" t="s">
        <v>4</v>
      </c>
      <c r="H4" s="22" t="s">
        <v>13</v>
      </c>
    </row>
    <row r="5" spans="1:11" ht="18.75" customHeight="1" x14ac:dyDescent="0.25">
      <c r="B5" s="14"/>
      <c r="C5" s="14"/>
      <c r="D5" s="14"/>
      <c r="E5" s="15"/>
      <c r="F5" s="16"/>
      <c r="G5" s="12"/>
      <c r="H5" s="13"/>
    </row>
    <row r="6" spans="1:11" ht="15.95" customHeight="1" x14ac:dyDescent="0.25">
      <c r="B6" s="18" t="str">
        <f>IF(WeekStart="SUNDAY", "SUNDAY","MONDAY")</f>
        <v>SUNDAY</v>
      </c>
      <c r="C6" s="17" t="str">
        <f t="shared" ref="C6:H6" si="0">UPPER(TEXT(C7,"dddd"))</f>
        <v>MONDAY</v>
      </c>
      <c r="D6" s="17" t="str">
        <f t="shared" si="0"/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</row>
    <row r="7" spans="1:11" ht="15.95" customHeight="1" x14ac:dyDescent="0.25">
      <c r="A7" s="62"/>
      <c r="B7" s="59">
        <f t="array" ref="B7:H7">DaysAndWeeks+DATE(CalendarYear,3,1)-WEEKDAY(DATE(CalendarYear,3,1),(WeekStart="Monday")+1)+1</f>
        <v>45711</v>
      </c>
      <c r="C7" s="60">
        <v>45712</v>
      </c>
      <c r="D7" s="60">
        <v>45713</v>
      </c>
      <c r="E7" s="60">
        <v>45714</v>
      </c>
      <c r="F7" s="60">
        <v>45715</v>
      </c>
      <c r="G7" s="60">
        <v>45716</v>
      </c>
      <c r="H7" s="61">
        <v>45717</v>
      </c>
    </row>
    <row r="8" spans="1:11" ht="15.95" customHeight="1" x14ac:dyDescent="0.25">
      <c r="A8" s="54" t="s">
        <v>62</v>
      </c>
      <c r="B8" s="149"/>
      <c r="C8" s="149"/>
      <c r="D8" s="149"/>
      <c r="E8" s="149"/>
      <c r="F8" s="149"/>
      <c r="G8" s="149"/>
      <c r="H8" s="149"/>
    </row>
    <row r="9" spans="1:11" ht="15.95" customHeight="1" x14ac:dyDescent="0.25">
      <c r="A9" s="51" t="s">
        <v>51</v>
      </c>
      <c r="B9" s="150"/>
      <c r="C9" s="150"/>
      <c r="D9" s="150"/>
      <c r="E9" s="150"/>
      <c r="F9" s="150"/>
      <c r="G9" s="150"/>
      <c r="H9" s="150"/>
    </row>
    <row r="10" spans="1:11" ht="15.95" customHeight="1" x14ac:dyDescent="0.25">
      <c r="A10" s="51" t="s">
        <v>53</v>
      </c>
      <c r="B10" s="150"/>
      <c r="C10" s="150"/>
      <c r="D10" s="150"/>
      <c r="E10" s="150"/>
      <c r="F10" s="150"/>
      <c r="G10" s="150"/>
      <c r="H10" s="150"/>
    </row>
    <row r="11" spans="1:11" ht="15.95" customHeight="1" x14ac:dyDescent="0.25">
      <c r="A11" s="51" t="s">
        <v>55</v>
      </c>
      <c r="B11" s="151"/>
      <c r="C11" s="151"/>
      <c r="D11" s="151"/>
      <c r="E11" s="151"/>
      <c r="F11" s="151"/>
      <c r="G11" s="151"/>
      <c r="H11" s="151"/>
    </row>
    <row r="12" spans="1:11" ht="15.95" customHeight="1" thickBot="1" x14ac:dyDescent="0.3">
      <c r="A12" s="52" t="s">
        <v>52</v>
      </c>
      <c r="B12" s="152"/>
      <c r="C12" s="152"/>
      <c r="D12" s="152"/>
      <c r="E12" s="152"/>
      <c r="F12" s="152"/>
      <c r="G12" s="152"/>
      <c r="H12" s="152"/>
    </row>
    <row r="13" spans="1:11" s="3" customFormat="1" ht="15.95" customHeight="1" x14ac:dyDescent="0.25">
      <c r="A13" s="75" t="s">
        <v>62</v>
      </c>
      <c r="B13" s="130"/>
      <c r="C13" s="130"/>
      <c r="D13" s="130"/>
      <c r="E13" s="130"/>
      <c r="F13" s="130"/>
      <c r="G13" s="130"/>
      <c r="H13" s="130"/>
    </row>
    <row r="14" spans="1:11" s="3" customFormat="1" ht="15.95" customHeight="1" x14ac:dyDescent="0.35">
      <c r="A14" s="72" t="s">
        <v>51</v>
      </c>
      <c r="B14" s="142"/>
      <c r="C14" s="142"/>
      <c r="D14" s="142"/>
      <c r="E14" s="142"/>
      <c r="F14" s="163"/>
      <c r="G14" s="142"/>
      <c r="H14" s="142"/>
      <c r="J14" s="5"/>
      <c r="K14" s="8"/>
    </row>
    <row r="15" spans="1:11" ht="15.95" customHeight="1" x14ac:dyDescent="0.25">
      <c r="A15" s="56" t="s">
        <v>53</v>
      </c>
      <c r="B15" s="144"/>
      <c r="C15" s="144"/>
      <c r="D15" s="144"/>
      <c r="E15" s="144"/>
      <c r="F15" s="163"/>
      <c r="G15" s="144"/>
      <c r="H15" s="144"/>
      <c r="J15" s="4"/>
    </row>
    <row r="16" spans="1:11" ht="15.95" customHeight="1" x14ac:dyDescent="0.25">
      <c r="A16" s="56" t="s">
        <v>55</v>
      </c>
      <c r="B16" s="146"/>
      <c r="C16" s="146"/>
      <c r="D16" s="146"/>
      <c r="E16" s="146"/>
      <c r="F16" s="164"/>
      <c r="G16" s="146"/>
      <c r="H16" s="146"/>
      <c r="J16" s="4"/>
    </row>
    <row r="17" spans="1:11" s="3" customFormat="1" ht="15.95" customHeight="1" thickBot="1" x14ac:dyDescent="0.3">
      <c r="A17" s="57" t="s">
        <v>52</v>
      </c>
      <c r="B17" s="148"/>
      <c r="C17" s="148"/>
      <c r="D17" s="148"/>
      <c r="E17" s="148"/>
      <c r="F17" s="165"/>
      <c r="G17" s="148"/>
      <c r="H17" s="148"/>
    </row>
    <row r="18" spans="1:11" ht="15.95" customHeight="1" x14ac:dyDescent="0.25">
      <c r="A18" s="62"/>
      <c r="B18" s="64">
        <f t="array" ref="B18:H18">DaysAndWeeks+DATE(CalendarYear,3,1)-WEEKDAY(DATE(CalendarYear,3,1),(WeekStart="Monday")+1)+8</f>
        <v>45718</v>
      </c>
      <c r="C18" s="65">
        <v>45719</v>
      </c>
      <c r="D18" s="65">
        <v>45720</v>
      </c>
      <c r="E18" s="65">
        <v>45721</v>
      </c>
      <c r="F18" s="65">
        <v>45722</v>
      </c>
      <c r="G18" s="65">
        <v>45723</v>
      </c>
      <c r="H18" s="66">
        <v>45724</v>
      </c>
    </row>
    <row r="19" spans="1:11" ht="15.95" customHeight="1" x14ac:dyDescent="0.25">
      <c r="A19" s="54" t="s">
        <v>62</v>
      </c>
      <c r="B19" s="166"/>
      <c r="C19" s="167"/>
      <c r="D19" s="167"/>
      <c r="E19" s="167"/>
      <c r="F19" s="167"/>
      <c r="G19" s="167"/>
      <c r="H19" s="118"/>
    </row>
    <row r="20" spans="1:11" ht="15.95" customHeight="1" x14ac:dyDescent="0.25">
      <c r="A20" s="51" t="s">
        <v>51</v>
      </c>
      <c r="B20" s="168"/>
      <c r="C20" s="169"/>
      <c r="D20" s="150"/>
      <c r="E20" s="169"/>
      <c r="F20" s="169"/>
      <c r="G20" s="169"/>
      <c r="H20" s="120"/>
    </row>
    <row r="21" spans="1:11" ht="15.95" customHeight="1" x14ac:dyDescent="0.25">
      <c r="A21" s="51" t="s">
        <v>53</v>
      </c>
      <c r="B21" s="168"/>
      <c r="C21" s="169"/>
      <c r="D21" s="150"/>
      <c r="E21" s="169"/>
      <c r="F21" s="169"/>
      <c r="G21" s="169"/>
      <c r="H21" s="120"/>
    </row>
    <row r="22" spans="1:11" ht="15.95" customHeight="1" x14ac:dyDescent="0.25">
      <c r="A22" s="51" t="s">
        <v>55</v>
      </c>
      <c r="B22" s="170"/>
      <c r="C22" s="171"/>
      <c r="D22" s="151"/>
      <c r="E22" s="171"/>
      <c r="F22" s="171"/>
      <c r="G22" s="171"/>
      <c r="H22" s="123"/>
    </row>
    <row r="23" spans="1:11" ht="15.95" customHeight="1" thickBot="1" x14ac:dyDescent="0.3">
      <c r="A23" s="52" t="s">
        <v>52</v>
      </c>
      <c r="B23" s="172"/>
      <c r="C23" s="173"/>
      <c r="D23" s="152"/>
      <c r="E23" s="173"/>
      <c r="F23" s="173"/>
      <c r="G23" s="174"/>
      <c r="H23" s="128"/>
    </row>
    <row r="24" spans="1:11" s="3" customFormat="1" ht="15.95" customHeight="1" x14ac:dyDescent="0.25">
      <c r="A24" s="75" t="s">
        <v>62</v>
      </c>
      <c r="B24" s="130"/>
      <c r="C24" s="130"/>
      <c r="D24" s="130"/>
      <c r="E24" s="130"/>
      <c r="F24" s="130"/>
      <c r="G24" s="130"/>
      <c r="H24" s="130"/>
    </row>
    <row r="25" spans="1:11" s="3" customFormat="1" ht="15.95" customHeight="1" x14ac:dyDescent="0.35">
      <c r="A25" s="72" t="s">
        <v>51</v>
      </c>
      <c r="B25" s="142"/>
      <c r="C25" s="142"/>
      <c r="D25" s="142"/>
      <c r="E25" s="142"/>
      <c r="F25" s="163"/>
      <c r="G25" s="142"/>
      <c r="H25" s="142"/>
      <c r="J25" s="5"/>
      <c r="K25" s="8"/>
    </row>
    <row r="26" spans="1:11" ht="15.95" customHeight="1" x14ac:dyDescent="0.25">
      <c r="A26" s="56" t="s">
        <v>53</v>
      </c>
      <c r="B26" s="144"/>
      <c r="C26" s="144"/>
      <c r="D26" s="144"/>
      <c r="E26" s="144"/>
      <c r="F26" s="163"/>
      <c r="G26" s="144"/>
      <c r="H26" s="144"/>
      <c r="J26" s="4"/>
    </row>
    <row r="27" spans="1:11" ht="15.95" customHeight="1" x14ac:dyDescent="0.25">
      <c r="A27" s="56" t="s">
        <v>55</v>
      </c>
      <c r="B27" s="146"/>
      <c r="C27" s="146"/>
      <c r="D27" s="146"/>
      <c r="E27" s="146"/>
      <c r="F27" s="164"/>
      <c r="G27" s="146"/>
      <c r="H27" s="146"/>
      <c r="J27" s="4"/>
    </row>
    <row r="28" spans="1:11" s="3" customFormat="1" ht="15.95" customHeight="1" thickBot="1" x14ac:dyDescent="0.3">
      <c r="A28" s="57" t="s">
        <v>52</v>
      </c>
      <c r="B28" s="148"/>
      <c r="C28" s="148"/>
      <c r="D28" s="148"/>
      <c r="E28" s="148"/>
      <c r="F28" s="165"/>
      <c r="G28" s="148"/>
      <c r="H28" s="148"/>
    </row>
    <row r="29" spans="1:11" ht="15.95" customHeight="1" x14ac:dyDescent="0.25">
      <c r="A29" s="62"/>
      <c r="B29" s="59">
        <f t="array" ref="B29:H29">DaysAndWeeks+DATE(CalendarYear,3,1)-WEEKDAY(DATE(CalendarYear,3,1),(WeekStart="Monday")+1)+15</f>
        <v>45725</v>
      </c>
      <c r="C29" s="60">
        <v>45726</v>
      </c>
      <c r="D29" s="60">
        <v>45727</v>
      </c>
      <c r="E29" s="60">
        <v>45728</v>
      </c>
      <c r="F29" s="60">
        <v>45729</v>
      </c>
      <c r="G29" s="60">
        <v>45730</v>
      </c>
      <c r="H29" s="61">
        <v>45731</v>
      </c>
    </row>
    <row r="30" spans="1:11" ht="15.95" customHeight="1" x14ac:dyDescent="0.25">
      <c r="A30" s="54" t="s">
        <v>62</v>
      </c>
      <c r="B30" s="166"/>
      <c r="C30" s="167"/>
      <c r="D30" s="167"/>
      <c r="E30" s="167"/>
      <c r="F30" s="167"/>
      <c r="G30" s="167"/>
      <c r="H30" s="118"/>
    </row>
    <row r="31" spans="1:11" ht="15.95" customHeight="1" x14ac:dyDescent="0.25">
      <c r="A31" s="51" t="s">
        <v>51</v>
      </c>
      <c r="B31" s="168"/>
      <c r="C31" s="169"/>
      <c r="D31" s="150"/>
      <c r="E31" s="169"/>
      <c r="F31" s="169"/>
      <c r="G31" s="169"/>
      <c r="H31" s="120"/>
    </row>
    <row r="32" spans="1:11" ht="15.95" customHeight="1" x14ac:dyDescent="0.25">
      <c r="A32" s="51" t="s">
        <v>53</v>
      </c>
      <c r="B32" s="168"/>
      <c r="C32" s="169"/>
      <c r="D32" s="150"/>
      <c r="E32" s="169"/>
      <c r="F32" s="169"/>
      <c r="G32" s="169"/>
      <c r="H32" s="120"/>
    </row>
    <row r="33" spans="1:11" ht="15.95" customHeight="1" x14ac:dyDescent="0.25">
      <c r="A33" s="51" t="s">
        <v>55</v>
      </c>
      <c r="B33" s="170"/>
      <c r="C33" s="171"/>
      <c r="D33" s="151"/>
      <c r="E33" s="171"/>
      <c r="F33" s="171"/>
      <c r="G33" s="171"/>
      <c r="H33" s="123"/>
    </row>
    <row r="34" spans="1:11" ht="15.95" customHeight="1" thickBot="1" x14ac:dyDescent="0.3">
      <c r="A34" s="52" t="s">
        <v>52</v>
      </c>
      <c r="B34" s="172"/>
      <c r="C34" s="173"/>
      <c r="D34" s="152"/>
      <c r="E34" s="173"/>
      <c r="F34" s="173"/>
      <c r="G34" s="174"/>
      <c r="H34" s="128"/>
    </row>
    <row r="35" spans="1:11" s="3" customFormat="1" ht="15.95" customHeight="1" x14ac:dyDescent="0.25">
      <c r="A35" s="75" t="s">
        <v>62</v>
      </c>
      <c r="B35" s="130"/>
      <c r="C35" s="130"/>
      <c r="D35" s="130"/>
      <c r="E35" s="130"/>
      <c r="F35" s="130"/>
      <c r="G35" s="130"/>
      <c r="H35" s="130"/>
    </row>
    <row r="36" spans="1:11" s="3" customFormat="1" ht="15.95" customHeight="1" x14ac:dyDescent="0.35">
      <c r="A36" s="72" t="s">
        <v>51</v>
      </c>
      <c r="B36" s="142"/>
      <c r="C36" s="142"/>
      <c r="D36" s="142"/>
      <c r="E36" s="142"/>
      <c r="F36" s="163"/>
      <c r="G36" s="142"/>
      <c r="H36" s="142"/>
      <c r="J36" s="5"/>
      <c r="K36" s="8"/>
    </row>
    <row r="37" spans="1:11" ht="15.95" customHeight="1" x14ac:dyDescent="0.25">
      <c r="A37" s="56" t="s">
        <v>53</v>
      </c>
      <c r="B37" s="144"/>
      <c r="C37" s="144"/>
      <c r="D37" s="144"/>
      <c r="E37" s="144"/>
      <c r="F37" s="163"/>
      <c r="G37" s="144"/>
      <c r="H37" s="144"/>
      <c r="J37" s="4"/>
    </row>
    <row r="38" spans="1:11" ht="15.95" customHeight="1" x14ac:dyDescent="0.25">
      <c r="A38" s="56" t="s">
        <v>55</v>
      </c>
      <c r="B38" s="146"/>
      <c r="C38" s="146"/>
      <c r="D38" s="146"/>
      <c r="E38" s="146"/>
      <c r="F38" s="164"/>
      <c r="G38" s="146"/>
      <c r="H38" s="146"/>
      <c r="J38" s="4"/>
    </row>
    <row r="39" spans="1:11" s="3" customFormat="1" ht="15.95" customHeight="1" thickBot="1" x14ac:dyDescent="0.3">
      <c r="A39" s="57" t="s">
        <v>52</v>
      </c>
      <c r="B39" s="148"/>
      <c r="C39" s="148"/>
      <c r="D39" s="148"/>
      <c r="E39" s="148"/>
      <c r="F39" s="165"/>
      <c r="G39" s="148"/>
      <c r="H39" s="148"/>
    </row>
    <row r="40" spans="1:11" ht="15.95" customHeight="1" x14ac:dyDescent="0.25">
      <c r="A40" s="62"/>
      <c r="B40" s="64">
        <f t="array" ref="B40:H40">DaysAndWeeks+DATE(CalendarYear,3,1)-WEEKDAY(DATE(CalendarYear,3,1),(WeekStart="Monday")+1)+22</f>
        <v>45732</v>
      </c>
      <c r="C40" s="65">
        <v>45733</v>
      </c>
      <c r="D40" s="65">
        <v>45734</v>
      </c>
      <c r="E40" s="65">
        <v>45735</v>
      </c>
      <c r="F40" s="65">
        <v>45736</v>
      </c>
      <c r="G40" s="65">
        <v>45737</v>
      </c>
      <c r="H40" s="66">
        <v>45738</v>
      </c>
    </row>
    <row r="41" spans="1:11" ht="15.95" customHeight="1" x14ac:dyDescent="0.25">
      <c r="A41" s="54" t="s">
        <v>62</v>
      </c>
      <c r="B41" s="166"/>
      <c r="C41" s="167"/>
      <c r="D41" s="167"/>
      <c r="E41" s="167"/>
      <c r="F41" s="167"/>
      <c r="G41" s="167"/>
      <c r="H41" s="118"/>
    </row>
    <row r="42" spans="1:11" ht="15.95" customHeight="1" x14ac:dyDescent="0.25">
      <c r="A42" s="51" t="s">
        <v>51</v>
      </c>
      <c r="B42" s="168"/>
      <c r="C42" s="169"/>
      <c r="D42" s="150"/>
      <c r="E42" s="169"/>
      <c r="F42" s="169"/>
      <c r="G42" s="169"/>
      <c r="H42" s="120"/>
    </row>
    <row r="43" spans="1:11" ht="15.95" customHeight="1" x14ac:dyDescent="0.25">
      <c r="A43" s="51" t="s">
        <v>53</v>
      </c>
      <c r="B43" s="168"/>
      <c r="C43" s="169"/>
      <c r="D43" s="150"/>
      <c r="E43" s="169"/>
      <c r="F43" s="169"/>
      <c r="G43" s="169"/>
      <c r="H43" s="120"/>
    </row>
    <row r="44" spans="1:11" ht="15.95" customHeight="1" x14ac:dyDescent="0.25">
      <c r="A44" s="51" t="s">
        <v>55</v>
      </c>
      <c r="B44" s="170"/>
      <c r="C44" s="171"/>
      <c r="D44" s="151"/>
      <c r="E44" s="171"/>
      <c r="F44" s="171"/>
      <c r="G44" s="171"/>
      <c r="H44" s="123"/>
    </row>
    <row r="45" spans="1:11" ht="15.95" customHeight="1" thickBot="1" x14ac:dyDescent="0.3">
      <c r="A45" s="52" t="s">
        <v>52</v>
      </c>
      <c r="B45" s="172"/>
      <c r="C45" s="173"/>
      <c r="D45" s="152"/>
      <c r="E45" s="173"/>
      <c r="F45" s="173"/>
      <c r="G45" s="174"/>
      <c r="H45" s="128"/>
    </row>
    <row r="46" spans="1:11" s="3" customFormat="1" ht="15.95" customHeight="1" x14ac:dyDescent="0.25">
      <c r="A46" s="75" t="s">
        <v>62</v>
      </c>
      <c r="B46" s="130"/>
      <c r="C46" s="130"/>
      <c r="D46" s="130"/>
      <c r="E46" s="130"/>
      <c r="F46" s="130"/>
      <c r="G46" s="130"/>
      <c r="H46" s="130"/>
    </row>
    <row r="47" spans="1:11" s="3" customFormat="1" ht="15.95" customHeight="1" x14ac:dyDescent="0.35">
      <c r="A47" s="72" t="s">
        <v>51</v>
      </c>
      <c r="B47" s="142"/>
      <c r="C47" s="142"/>
      <c r="D47" s="142"/>
      <c r="E47" s="142"/>
      <c r="F47" s="163"/>
      <c r="G47" s="142"/>
      <c r="H47" s="142"/>
      <c r="J47" s="5"/>
      <c r="K47" s="8"/>
    </row>
    <row r="48" spans="1:11" ht="15.95" customHeight="1" x14ac:dyDescent="0.25">
      <c r="A48" s="56" t="s">
        <v>53</v>
      </c>
      <c r="B48" s="144"/>
      <c r="C48" s="144"/>
      <c r="D48" s="144"/>
      <c r="E48" s="144"/>
      <c r="F48" s="163"/>
      <c r="G48" s="144"/>
      <c r="H48" s="144"/>
      <c r="J48" s="4"/>
    </row>
    <row r="49" spans="1:11" ht="15.95" customHeight="1" x14ac:dyDescent="0.25">
      <c r="A49" s="56" t="s">
        <v>55</v>
      </c>
      <c r="B49" s="146"/>
      <c r="C49" s="146"/>
      <c r="D49" s="146"/>
      <c r="E49" s="146"/>
      <c r="F49" s="164"/>
      <c r="G49" s="146"/>
      <c r="H49" s="146"/>
      <c r="J49" s="4"/>
    </row>
    <row r="50" spans="1:11" s="3" customFormat="1" ht="15.95" customHeight="1" thickBot="1" x14ac:dyDescent="0.3">
      <c r="A50" s="57" t="s">
        <v>52</v>
      </c>
      <c r="B50" s="148"/>
      <c r="C50" s="148"/>
      <c r="D50" s="148"/>
      <c r="E50" s="148"/>
      <c r="F50" s="165"/>
      <c r="G50" s="148"/>
      <c r="H50" s="148"/>
    </row>
    <row r="51" spans="1:11" ht="15.95" customHeight="1" x14ac:dyDescent="0.25">
      <c r="A51" s="62"/>
      <c r="B51" s="59">
        <f t="array" ref="B51:H51">DaysAndWeeks+DATE(CalendarYear,3,1)-WEEKDAY(DATE(CalendarYear,3,1),(WeekStart="Monday")+1)+29</f>
        <v>45739</v>
      </c>
      <c r="C51" s="60">
        <v>45740</v>
      </c>
      <c r="D51" s="60">
        <v>45741</v>
      </c>
      <c r="E51" s="60">
        <v>45742</v>
      </c>
      <c r="F51" s="60">
        <v>45743</v>
      </c>
      <c r="G51" s="60">
        <v>45744</v>
      </c>
      <c r="H51" s="61">
        <v>45745</v>
      </c>
    </row>
    <row r="52" spans="1:11" ht="15.95" customHeight="1" x14ac:dyDescent="0.25">
      <c r="A52" s="54" t="s">
        <v>62</v>
      </c>
      <c r="B52" s="166"/>
      <c r="C52" s="167"/>
      <c r="D52" s="167"/>
      <c r="E52" s="167"/>
      <c r="F52" s="167"/>
      <c r="G52" s="167"/>
      <c r="H52" s="118"/>
    </row>
    <row r="53" spans="1:11" ht="15.95" customHeight="1" x14ac:dyDescent="0.25">
      <c r="A53" s="51" t="s">
        <v>51</v>
      </c>
      <c r="B53" s="168"/>
      <c r="C53" s="169"/>
      <c r="D53" s="150"/>
      <c r="E53" s="169"/>
      <c r="F53" s="169"/>
      <c r="G53" s="169"/>
      <c r="H53" s="120"/>
    </row>
    <row r="54" spans="1:11" ht="15.95" customHeight="1" x14ac:dyDescent="0.25">
      <c r="A54" s="51" t="s">
        <v>53</v>
      </c>
      <c r="B54" s="168"/>
      <c r="C54" s="169"/>
      <c r="D54" s="150"/>
      <c r="E54" s="169"/>
      <c r="F54" s="169"/>
      <c r="G54" s="169"/>
      <c r="H54" s="120"/>
    </row>
    <row r="55" spans="1:11" ht="15.95" customHeight="1" x14ac:dyDescent="0.25">
      <c r="A55" s="51" t="s">
        <v>55</v>
      </c>
      <c r="B55" s="170"/>
      <c r="C55" s="171"/>
      <c r="D55" s="151"/>
      <c r="E55" s="171"/>
      <c r="F55" s="171"/>
      <c r="G55" s="171"/>
      <c r="H55" s="123"/>
    </row>
    <row r="56" spans="1:11" ht="15.95" customHeight="1" thickBot="1" x14ac:dyDescent="0.3">
      <c r="A56" s="52" t="s">
        <v>52</v>
      </c>
      <c r="B56" s="172"/>
      <c r="C56" s="173"/>
      <c r="D56" s="152"/>
      <c r="E56" s="173"/>
      <c r="F56" s="173"/>
      <c r="G56" s="174"/>
      <c r="H56" s="128"/>
    </row>
    <row r="57" spans="1:11" s="3" customFormat="1" ht="15.95" customHeight="1" x14ac:dyDescent="0.25">
      <c r="A57" s="75" t="s">
        <v>62</v>
      </c>
      <c r="B57" s="130"/>
      <c r="C57" s="130"/>
      <c r="D57" s="130"/>
      <c r="E57" s="130"/>
      <c r="F57" s="130"/>
      <c r="G57" s="130"/>
      <c r="H57" s="130"/>
    </row>
    <row r="58" spans="1:11" s="3" customFormat="1" ht="15.95" customHeight="1" x14ac:dyDescent="0.35">
      <c r="A58" s="72" t="s">
        <v>51</v>
      </c>
      <c r="B58" s="142"/>
      <c r="C58" s="142"/>
      <c r="D58" s="142"/>
      <c r="E58" s="142"/>
      <c r="F58" s="163"/>
      <c r="G58" s="142"/>
      <c r="H58" s="142"/>
      <c r="J58" s="5"/>
      <c r="K58" s="8"/>
    </row>
    <row r="59" spans="1:11" ht="15.95" customHeight="1" x14ac:dyDescent="0.25">
      <c r="A59" s="56" t="s">
        <v>53</v>
      </c>
      <c r="B59" s="144"/>
      <c r="C59" s="144"/>
      <c r="D59" s="144"/>
      <c r="E59" s="144"/>
      <c r="F59" s="163"/>
      <c r="G59" s="144"/>
      <c r="H59" s="144"/>
      <c r="J59" s="4"/>
    </row>
    <row r="60" spans="1:11" ht="15.95" customHeight="1" x14ac:dyDescent="0.25">
      <c r="A60" s="56" t="s">
        <v>55</v>
      </c>
      <c r="B60" s="146"/>
      <c r="C60" s="146"/>
      <c r="D60" s="146"/>
      <c r="E60" s="146"/>
      <c r="F60" s="164"/>
      <c r="G60" s="146"/>
      <c r="H60" s="146"/>
      <c r="J60" s="4"/>
    </row>
    <row r="61" spans="1:11" s="3" customFormat="1" ht="15.95" customHeight="1" thickBot="1" x14ac:dyDescent="0.3">
      <c r="A61" s="57" t="s">
        <v>52</v>
      </c>
      <c r="B61" s="148"/>
      <c r="C61" s="148"/>
      <c r="D61" s="148"/>
      <c r="E61" s="148"/>
      <c r="F61" s="165"/>
      <c r="G61" s="148"/>
      <c r="H61" s="148"/>
    </row>
    <row r="62" spans="1:11" ht="15.95" customHeight="1" x14ac:dyDescent="0.25">
      <c r="A62" s="68"/>
      <c r="B62" s="64">
        <f t="array" ref="B62:C62">DaysAndWeeks+DATE(CalendarYear,3,1)-WEEKDAY(DATE(CalendarYear,3,1),(WeekStart="Monday")+1)+36</f>
        <v>45746</v>
      </c>
      <c r="C62" s="65">
        <v>45747</v>
      </c>
      <c r="D62" s="188" t="s">
        <v>5</v>
      </c>
      <c r="E62" s="189"/>
      <c r="F62" s="190"/>
      <c r="G62" s="191" t="s">
        <v>6</v>
      </c>
      <c r="H62" s="192"/>
    </row>
    <row r="63" spans="1:11" ht="15.95" customHeight="1" x14ac:dyDescent="0.25">
      <c r="A63" s="54" t="s">
        <v>62</v>
      </c>
      <c r="B63" s="166"/>
      <c r="C63" s="167"/>
      <c r="D63" s="193" t="s">
        <v>115</v>
      </c>
      <c r="E63" s="194"/>
      <c r="F63" s="195"/>
      <c r="G63" s="196" t="s">
        <v>43</v>
      </c>
      <c r="H63" s="197"/>
    </row>
    <row r="64" spans="1:11" ht="15.95" customHeight="1" x14ac:dyDescent="0.25">
      <c r="A64" s="51" t="s">
        <v>51</v>
      </c>
      <c r="B64" s="168"/>
      <c r="C64" s="169"/>
      <c r="D64" s="193"/>
      <c r="E64" s="194"/>
      <c r="F64" s="195"/>
      <c r="G64" s="196"/>
      <c r="H64" s="197"/>
    </row>
    <row r="65" spans="1:8" ht="15.95" customHeight="1" x14ac:dyDescent="0.25">
      <c r="A65" s="51" t="s">
        <v>53</v>
      </c>
      <c r="B65" s="168"/>
      <c r="C65" s="169"/>
      <c r="D65" s="193" t="s">
        <v>96</v>
      </c>
      <c r="E65" s="194"/>
      <c r="F65" s="195"/>
      <c r="G65" s="196" t="s">
        <v>44</v>
      </c>
      <c r="H65" s="197"/>
    </row>
    <row r="66" spans="1:8" ht="15.95" customHeight="1" x14ac:dyDescent="0.25">
      <c r="A66" s="51" t="s">
        <v>55</v>
      </c>
      <c r="B66" s="170"/>
      <c r="C66" s="171"/>
      <c r="D66" s="193"/>
      <c r="E66" s="194"/>
      <c r="F66" s="195"/>
      <c r="G66" s="198" t="s">
        <v>44</v>
      </c>
      <c r="H66" s="199"/>
    </row>
    <row r="67" spans="1:8" ht="15.95" customHeight="1" thickBot="1" x14ac:dyDescent="0.3">
      <c r="A67" s="53" t="s">
        <v>52</v>
      </c>
      <c r="B67" s="175"/>
      <c r="C67" s="176"/>
      <c r="D67" s="193" t="s">
        <v>97</v>
      </c>
      <c r="E67" s="194"/>
      <c r="F67" s="200"/>
      <c r="G67" s="198"/>
      <c r="H67" s="199"/>
    </row>
    <row r="68" spans="1:8" ht="15.95" customHeight="1" x14ac:dyDescent="0.25">
      <c r="A68" s="75" t="s">
        <v>62</v>
      </c>
      <c r="B68" s="130"/>
      <c r="C68" s="177"/>
      <c r="D68" s="193"/>
      <c r="E68" s="194"/>
      <c r="F68" s="200"/>
      <c r="G68" s="198"/>
      <c r="H68" s="199"/>
    </row>
    <row r="69" spans="1:8" ht="15.95" customHeight="1" x14ac:dyDescent="0.25">
      <c r="A69" s="72" t="s">
        <v>51</v>
      </c>
      <c r="B69" s="142"/>
      <c r="C69" s="178"/>
      <c r="D69" s="201" t="s">
        <v>117</v>
      </c>
      <c r="E69" s="202"/>
      <c r="F69" s="203"/>
      <c r="G69" s="198"/>
      <c r="H69" s="199"/>
    </row>
    <row r="70" spans="1:8" ht="15.95" customHeight="1" x14ac:dyDescent="0.25">
      <c r="A70" s="56" t="s">
        <v>53</v>
      </c>
      <c r="B70" s="144"/>
      <c r="C70" s="179"/>
      <c r="D70" s="158"/>
      <c r="E70" s="157"/>
      <c r="F70" s="161"/>
      <c r="G70" s="198"/>
      <c r="H70" s="199"/>
    </row>
    <row r="71" spans="1:8" ht="15.95" customHeight="1" x14ac:dyDescent="0.25">
      <c r="A71" s="56" t="s">
        <v>55</v>
      </c>
      <c r="B71" s="146"/>
      <c r="C71" s="180"/>
      <c r="D71" s="158"/>
      <c r="E71" s="157"/>
      <c r="F71" s="161"/>
      <c r="G71" s="198"/>
      <c r="H71" s="199"/>
    </row>
    <row r="72" spans="1:8" ht="15.95" customHeight="1" thickBot="1" x14ac:dyDescent="0.3">
      <c r="A72" s="57" t="s">
        <v>52</v>
      </c>
      <c r="B72" s="148"/>
      <c r="C72" s="181"/>
      <c r="D72" s="159"/>
      <c r="E72" s="160"/>
      <c r="F72" s="162"/>
      <c r="G72" s="160"/>
      <c r="H72" s="162"/>
    </row>
  </sheetData>
  <mergeCells count="12">
    <mergeCell ref="D69:F69"/>
    <mergeCell ref="G66:H71"/>
    <mergeCell ref="D63:F64"/>
    <mergeCell ref="G63:H65"/>
    <mergeCell ref="D65:F66"/>
    <mergeCell ref="D67:F68"/>
    <mergeCell ref="G62:H62"/>
    <mergeCell ref="B1:D4"/>
    <mergeCell ref="E2:F2"/>
    <mergeCell ref="E3:F3"/>
    <mergeCell ref="E4:F4"/>
    <mergeCell ref="D62:F62"/>
  </mergeCells>
  <conditionalFormatting sqref="B62:C62">
    <cfRule type="expression" dxfId="179" priority="13">
      <formula>AND(DAY(B62)&gt;=1,DAY(B62)&lt;=15)</formula>
    </cfRule>
  </conditionalFormatting>
  <conditionalFormatting sqref="B68:C71">
    <cfRule type="expression" dxfId="178" priority="1">
      <formula>DAY(B68)&gt;8</formula>
    </cfRule>
  </conditionalFormatting>
  <conditionalFormatting sqref="B14:E16 G14:G16">
    <cfRule type="expression" dxfId="177" priority="12">
      <formula>DAY(B14)&gt;8</formula>
    </cfRule>
  </conditionalFormatting>
  <conditionalFormatting sqref="B25:E27 G25:G27">
    <cfRule type="expression" dxfId="176" priority="10">
      <formula>DAY(B25)&gt;8</formula>
    </cfRule>
  </conditionalFormatting>
  <conditionalFormatting sqref="B36:E38 G36:G38">
    <cfRule type="expression" dxfId="175" priority="8">
      <formula>DAY(B36)&gt;8</formula>
    </cfRule>
  </conditionalFormatting>
  <conditionalFormatting sqref="B47:E49 G47:G49">
    <cfRule type="expression" dxfId="174" priority="6">
      <formula>DAY(B47)&gt;8</formula>
    </cfRule>
  </conditionalFormatting>
  <conditionalFormatting sqref="B58:E60 G58:G60">
    <cfRule type="expression" dxfId="173" priority="4">
      <formula>DAY(B58)&gt;8</formula>
    </cfRule>
  </conditionalFormatting>
  <conditionalFormatting sqref="B7:G11">
    <cfRule type="expression" dxfId="172" priority="18">
      <formula>DAY(B7)&gt;8</formula>
    </cfRule>
  </conditionalFormatting>
  <conditionalFormatting sqref="B13:G13">
    <cfRule type="expression" dxfId="171" priority="11">
      <formula>DAY(B13)&gt;8</formula>
    </cfRule>
  </conditionalFormatting>
  <conditionalFormatting sqref="B24:G24">
    <cfRule type="expression" dxfId="170" priority="9">
      <formula>DAY(B24)&gt;8</formula>
    </cfRule>
  </conditionalFormatting>
  <conditionalFormatting sqref="B35:G35">
    <cfRule type="expression" dxfId="169" priority="7">
      <formula>DAY(B35)&gt;8</formula>
    </cfRule>
  </conditionalFormatting>
  <conditionalFormatting sqref="B46:G46">
    <cfRule type="expression" dxfId="168" priority="5">
      <formula>DAY(B46)&gt;8</formula>
    </cfRule>
  </conditionalFormatting>
  <conditionalFormatting sqref="B57:G57">
    <cfRule type="expression" dxfId="167" priority="3">
      <formula>DAY(B57)&gt;8</formula>
    </cfRule>
  </conditionalFormatting>
  <conditionalFormatting sqref="B51:H51">
    <cfRule type="expression" dxfId="166" priority="19">
      <formula>AND(DAY(B51)&gt;=1,DAY(B51)&lt;=15)</formula>
    </cfRule>
  </conditionalFormatting>
  <conditionalFormatting sqref="D20:D22">
    <cfRule type="expression" dxfId="165" priority="17">
      <formula>DAY(D20)&gt;8</formula>
    </cfRule>
  </conditionalFormatting>
  <conditionalFormatting sqref="D31:D33">
    <cfRule type="expression" dxfId="164" priority="16">
      <formula>DAY(D31)&gt;8</formula>
    </cfRule>
  </conditionalFormatting>
  <conditionalFormatting sqref="D42:D44">
    <cfRule type="expression" dxfId="163" priority="15">
      <formula>DAY(D42)&gt;8</formula>
    </cfRule>
  </conditionalFormatting>
  <conditionalFormatting sqref="D53:D55">
    <cfRule type="expression" dxfId="162" priority="14">
      <formula>DAY(D53)&gt;8</formula>
    </cfRule>
  </conditionalFormatting>
  <dataValidations count="10">
    <dataValidation allowBlank="1" showInputMessage="1" showErrorMessage="1" prompt="This row &amp; rows 6, 8, 10, 12, &amp; 14 are cells for entering daily notes related to the calendar day in the cell above" sqref="B12:B13 B17 B24 B28 B35 B39 B46 B50 B57 B61 B68 B72" xr:uid="{00000000-0002-0000-0200-000000000000}"/>
    <dataValidation allowBlank="1" showInputMessage="1" showErrorMessage="1" prompt="Enter Notes in this cell" sqref="E62:F62" xr:uid="{3027DA63-3C71-4059-A52E-1EC781B881FD}"/>
    <dataValidation allowBlank="1" showInputMessage="1" showErrorMessage="1" prompt="Enter Notes in the cell at right" sqref="D62:D63 D65 D67" xr:uid="{B420A94B-844D-4CBC-965A-761F235BEB6E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1 B14:B16 B25:B27 B36:B38 B47:B49 B58:B60 B69:B71" xr:uid="{00000000-0002-0000-0200-000004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200-000005000000}"/>
    <dataValidation allowBlank="1" showInputMessage="1" showErrorMessage="1" prompt="Automatically determined weekday" sqref="C6:H6" xr:uid="{00000000-0002-0000-02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200-000007000000}"/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516DCF9B-26F1-40A9-8524-594128ECEC55}"/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K14 K25 K36 K47 K58" xr:uid="{1753C0F4-313F-42A5-BA0D-3198543CE959}">
      <formula1>"SUNDAY,MONDAY"</formula1>
    </dataValidation>
    <dataValidation allowBlank="1" showInputMessage="1" showErrorMessage="1" prompt="Select week start day in cell at right" sqref="J14 J25 J36 J47 J58" xr:uid="{9D2B5D98-1895-4563-9A85-0DFEA98B900C}"/>
  </dataValidations>
  <printOptions horizontalCentered="1" verticalCentered="1"/>
  <pageMargins left="0.7" right="0.7" top="0.75" bottom="0.75" header="0.3" footer="0.3"/>
  <pageSetup scale="76" fitToHeight="2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-0.249977111117893"/>
    <pageSetUpPr fitToPage="1"/>
  </sheetPr>
  <dimension ref="A1:K72"/>
  <sheetViews>
    <sheetView showGridLines="0" workbookViewId="0">
      <selection activeCell="D11" sqref="D11"/>
    </sheetView>
  </sheetViews>
  <sheetFormatPr defaultColWidth="8.625" defaultRowHeight="15" x14ac:dyDescent="0.25"/>
  <cols>
    <col min="1" max="1" width="18.625" customWidth="1"/>
    <col min="2" max="8" width="20.625" customWidth="1"/>
    <col min="9" max="9" width="2.625" customWidth="1"/>
  </cols>
  <sheetData>
    <row r="1" spans="1:11" ht="18.75" customHeight="1" x14ac:dyDescent="0.25">
      <c r="B1" s="205" t="str">
        <f>"April "&amp;CalendarYear</f>
        <v>April 2025</v>
      </c>
      <c r="C1" s="205"/>
      <c r="D1" s="205"/>
      <c r="E1" s="47" t="s">
        <v>98</v>
      </c>
      <c r="F1" s="47"/>
      <c r="G1" s="47"/>
      <c r="H1" s="48"/>
    </row>
    <row r="2" spans="1:11" ht="18.75" customHeight="1" x14ac:dyDescent="0.25">
      <c r="B2" s="205"/>
      <c r="C2" s="205"/>
      <c r="D2" s="205"/>
      <c r="E2" s="209"/>
      <c r="F2" s="210"/>
      <c r="G2" s="20" t="s">
        <v>9</v>
      </c>
      <c r="H2" s="20" t="s">
        <v>10</v>
      </c>
    </row>
    <row r="3" spans="1:11" ht="18.75" customHeight="1" x14ac:dyDescent="0.25">
      <c r="B3" s="205"/>
      <c r="C3" s="205"/>
      <c r="D3" s="205"/>
      <c r="E3" s="211" t="s">
        <v>21</v>
      </c>
      <c r="F3" s="212"/>
      <c r="G3" s="20" t="s">
        <v>11</v>
      </c>
      <c r="H3" s="20" t="s">
        <v>12</v>
      </c>
    </row>
    <row r="4" spans="1:11" ht="18.75" customHeight="1" thickBot="1" x14ac:dyDescent="0.3">
      <c r="B4" s="206"/>
      <c r="C4" s="206"/>
      <c r="D4" s="206"/>
      <c r="E4" s="213" t="s">
        <v>22</v>
      </c>
      <c r="F4" s="214"/>
      <c r="G4" s="21" t="s">
        <v>4</v>
      </c>
      <c r="H4" s="22" t="s">
        <v>13</v>
      </c>
    </row>
    <row r="5" spans="1:11" ht="19.5" customHeight="1" x14ac:dyDescent="0.25">
      <c r="B5" s="14"/>
      <c r="C5" s="14"/>
      <c r="D5" s="14"/>
      <c r="E5" s="15"/>
      <c r="F5" s="16"/>
      <c r="G5" s="12"/>
      <c r="H5" s="13"/>
    </row>
    <row r="6" spans="1:11" ht="15.95" customHeight="1" x14ac:dyDescent="0.25">
      <c r="B6" s="18" t="str">
        <f>IF(WeekStart="SUNDAY", "SUNDAY","MONDAY")</f>
        <v>SUNDAY</v>
      </c>
      <c r="C6" s="17" t="str">
        <f t="shared" ref="C6:H6" si="0">UPPER(TEXT(C7,"dddd"))</f>
        <v>MONDAY</v>
      </c>
      <c r="D6" s="17" t="str">
        <f t="shared" si="0"/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</row>
    <row r="7" spans="1:11" ht="15.95" customHeight="1" x14ac:dyDescent="0.25">
      <c r="A7" s="85"/>
      <c r="B7" s="59">
        <f t="array" ref="B7:H7">DaysAndWeeks+DATE(CalendarYear,4,1)-WEEKDAY(DATE(CalendarYear,4,1),(WeekStart="Monday")+1)+1</f>
        <v>45746</v>
      </c>
      <c r="C7" s="60">
        <v>45747</v>
      </c>
      <c r="D7" s="60">
        <v>45748</v>
      </c>
      <c r="E7" s="60">
        <v>45749</v>
      </c>
      <c r="F7" s="60">
        <v>45750</v>
      </c>
      <c r="G7" s="60">
        <v>45751</v>
      </c>
      <c r="H7" s="61">
        <v>45752</v>
      </c>
    </row>
    <row r="8" spans="1:11" ht="15.95" customHeight="1" x14ac:dyDescent="0.25">
      <c r="A8" s="54" t="s">
        <v>62</v>
      </c>
      <c r="B8" s="149"/>
      <c r="C8" s="149"/>
      <c r="D8" s="149"/>
      <c r="E8" s="149"/>
      <c r="F8" s="149"/>
      <c r="G8" s="149"/>
      <c r="H8" s="149"/>
    </row>
    <row r="9" spans="1:11" ht="15.95" customHeight="1" x14ac:dyDescent="0.25">
      <c r="A9" s="51" t="s">
        <v>51</v>
      </c>
      <c r="B9" s="150"/>
      <c r="C9" s="150"/>
      <c r="D9" s="150"/>
      <c r="E9" s="150"/>
      <c r="F9" s="150"/>
      <c r="G9" s="150"/>
      <c r="H9" s="150"/>
    </row>
    <row r="10" spans="1:11" ht="15.95" customHeight="1" x14ac:dyDescent="0.25">
      <c r="A10" s="51" t="s">
        <v>53</v>
      </c>
      <c r="B10" s="150"/>
      <c r="C10" s="150"/>
      <c r="D10" s="150"/>
      <c r="E10" s="150"/>
      <c r="F10" s="150"/>
      <c r="G10" s="150"/>
      <c r="H10" s="150"/>
    </row>
    <row r="11" spans="1:11" ht="15.95" customHeight="1" x14ac:dyDescent="0.25">
      <c r="A11" s="51" t="s">
        <v>55</v>
      </c>
      <c r="B11" s="151"/>
      <c r="C11" s="151"/>
      <c r="D11" s="151"/>
      <c r="E11" s="151"/>
      <c r="F11" s="151"/>
      <c r="G11" s="151"/>
      <c r="H11" s="151"/>
    </row>
    <row r="12" spans="1:11" ht="15.95" customHeight="1" thickBot="1" x14ac:dyDescent="0.3">
      <c r="A12" s="52" t="s">
        <v>52</v>
      </c>
      <c r="B12" s="152"/>
      <c r="C12" s="152"/>
      <c r="D12" s="152"/>
      <c r="E12" s="152"/>
      <c r="F12" s="152"/>
      <c r="G12" s="152"/>
      <c r="H12" s="152"/>
    </row>
    <row r="13" spans="1:11" s="3" customFormat="1" ht="15.95" customHeight="1" x14ac:dyDescent="0.25">
      <c r="A13" s="75" t="s">
        <v>62</v>
      </c>
      <c r="B13" s="130"/>
      <c r="C13" s="130"/>
      <c r="D13" s="130"/>
      <c r="E13" s="130"/>
      <c r="F13" s="130"/>
      <c r="G13" s="130"/>
      <c r="H13" s="130"/>
    </row>
    <row r="14" spans="1:11" s="3" customFormat="1" ht="15.95" customHeight="1" x14ac:dyDescent="0.35">
      <c r="A14" s="72" t="s">
        <v>51</v>
      </c>
      <c r="B14" s="142"/>
      <c r="C14" s="142"/>
      <c r="D14" s="142"/>
      <c r="E14" s="142"/>
      <c r="F14" s="163"/>
      <c r="G14" s="142"/>
      <c r="H14" s="142"/>
      <c r="J14" s="5"/>
      <c r="K14" s="8"/>
    </row>
    <row r="15" spans="1:11" ht="15.95" customHeight="1" x14ac:dyDescent="0.25">
      <c r="A15" s="56" t="s">
        <v>53</v>
      </c>
      <c r="B15" s="144"/>
      <c r="C15" s="144"/>
      <c r="D15" s="144"/>
      <c r="E15" s="144"/>
      <c r="F15" s="163"/>
      <c r="G15" s="144"/>
      <c r="H15" s="144"/>
      <c r="J15" s="4"/>
    </row>
    <row r="16" spans="1:11" ht="15.95" customHeight="1" x14ac:dyDescent="0.25">
      <c r="A16" s="56" t="s">
        <v>55</v>
      </c>
      <c r="B16" s="146"/>
      <c r="C16" s="146"/>
      <c r="D16" s="146"/>
      <c r="E16" s="146"/>
      <c r="F16" s="164"/>
      <c r="G16" s="146"/>
      <c r="H16" s="146"/>
      <c r="J16" s="4"/>
    </row>
    <row r="17" spans="1:11" s="3" customFormat="1" ht="15.95" customHeight="1" thickBot="1" x14ac:dyDescent="0.3">
      <c r="A17" s="57" t="s">
        <v>52</v>
      </c>
      <c r="B17" s="148"/>
      <c r="C17" s="148"/>
      <c r="D17" s="148"/>
      <c r="E17" s="148"/>
      <c r="F17" s="165"/>
      <c r="G17" s="148"/>
      <c r="H17" s="148"/>
    </row>
    <row r="18" spans="1:11" ht="15.95" customHeight="1" x14ac:dyDescent="0.25">
      <c r="A18" s="63"/>
      <c r="B18" s="64">
        <f t="array" ref="B18:H18">DaysAndWeeks+DATE(CalendarYear,4,1)-WEEKDAY(DATE(CalendarYear,4,1),(WeekStart="Monday")+1)+8</f>
        <v>45753</v>
      </c>
      <c r="C18" s="65">
        <v>45754</v>
      </c>
      <c r="D18" s="65">
        <v>45755</v>
      </c>
      <c r="E18" s="65">
        <v>45756</v>
      </c>
      <c r="F18" s="65">
        <v>45757</v>
      </c>
      <c r="G18" s="65">
        <v>45758</v>
      </c>
      <c r="H18" s="66">
        <v>45759</v>
      </c>
    </row>
    <row r="19" spans="1:11" ht="15.95" customHeight="1" x14ac:dyDescent="0.25">
      <c r="A19" s="54" t="s">
        <v>62</v>
      </c>
      <c r="B19" s="166"/>
      <c r="C19" s="167"/>
      <c r="D19" s="167"/>
      <c r="E19" s="167"/>
      <c r="F19" s="167"/>
      <c r="G19" s="167"/>
      <c r="H19" s="118"/>
    </row>
    <row r="20" spans="1:11" ht="15.95" customHeight="1" x14ac:dyDescent="0.25">
      <c r="A20" s="51" t="s">
        <v>51</v>
      </c>
      <c r="B20" s="168"/>
      <c r="C20" s="169"/>
      <c r="D20" s="150"/>
      <c r="E20" s="169"/>
      <c r="F20" s="169"/>
      <c r="G20" s="169"/>
      <c r="H20" s="120"/>
    </row>
    <row r="21" spans="1:11" ht="15.95" customHeight="1" x14ac:dyDescent="0.25">
      <c r="A21" s="51" t="s">
        <v>53</v>
      </c>
      <c r="B21" s="168"/>
      <c r="C21" s="169"/>
      <c r="D21" s="150"/>
      <c r="E21" s="169"/>
      <c r="F21" s="169"/>
      <c r="G21" s="169"/>
      <c r="H21" s="120"/>
    </row>
    <row r="22" spans="1:11" ht="15.95" customHeight="1" x14ac:dyDescent="0.25">
      <c r="A22" s="51" t="s">
        <v>55</v>
      </c>
      <c r="B22" s="170"/>
      <c r="C22" s="171"/>
      <c r="D22" s="151"/>
      <c r="E22" s="171"/>
      <c r="F22" s="171"/>
      <c r="G22" s="171"/>
      <c r="H22" s="123"/>
    </row>
    <row r="23" spans="1:11" ht="15.95" customHeight="1" thickBot="1" x14ac:dyDescent="0.3">
      <c r="A23" s="52" t="s">
        <v>52</v>
      </c>
      <c r="B23" s="172"/>
      <c r="C23" s="173"/>
      <c r="D23" s="152"/>
      <c r="E23" s="173"/>
      <c r="F23" s="173"/>
      <c r="G23" s="174"/>
      <c r="H23" s="128"/>
    </row>
    <row r="24" spans="1:11" s="3" customFormat="1" ht="15.95" customHeight="1" x14ac:dyDescent="0.25">
      <c r="A24" s="75" t="s">
        <v>62</v>
      </c>
      <c r="B24" s="130"/>
      <c r="C24" s="130"/>
      <c r="D24" s="130"/>
      <c r="E24" s="130"/>
      <c r="F24" s="130"/>
      <c r="G24" s="130"/>
      <c r="H24" s="130"/>
    </row>
    <row r="25" spans="1:11" s="3" customFormat="1" ht="15.95" customHeight="1" x14ac:dyDescent="0.35">
      <c r="A25" s="72" t="s">
        <v>51</v>
      </c>
      <c r="B25" s="142"/>
      <c r="C25" s="142"/>
      <c r="D25" s="142"/>
      <c r="E25" s="142"/>
      <c r="F25" s="163"/>
      <c r="G25" s="142"/>
      <c r="H25" s="142"/>
      <c r="J25" s="5"/>
      <c r="K25" s="8"/>
    </row>
    <row r="26" spans="1:11" ht="15.95" customHeight="1" x14ac:dyDescent="0.25">
      <c r="A26" s="56" t="s">
        <v>53</v>
      </c>
      <c r="B26" s="144"/>
      <c r="C26" s="144"/>
      <c r="D26" s="144"/>
      <c r="E26" s="144"/>
      <c r="F26" s="163"/>
      <c r="G26" s="144"/>
      <c r="H26" s="144"/>
      <c r="J26" s="4"/>
    </row>
    <row r="27" spans="1:11" ht="15.95" customHeight="1" x14ac:dyDescent="0.25">
      <c r="A27" s="56" t="s">
        <v>55</v>
      </c>
      <c r="B27" s="146"/>
      <c r="C27" s="146"/>
      <c r="D27" s="146"/>
      <c r="E27" s="146"/>
      <c r="F27" s="164"/>
      <c r="G27" s="146"/>
      <c r="H27" s="146"/>
      <c r="J27" s="4"/>
    </row>
    <row r="28" spans="1:11" s="3" customFormat="1" ht="15.95" customHeight="1" thickBot="1" x14ac:dyDescent="0.3">
      <c r="A28" s="57" t="s">
        <v>52</v>
      </c>
      <c r="B28" s="148"/>
      <c r="C28" s="148"/>
      <c r="D28" s="148"/>
      <c r="E28" s="148"/>
      <c r="F28" s="165"/>
      <c r="G28" s="148"/>
      <c r="H28" s="148"/>
    </row>
    <row r="29" spans="1:11" ht="15.95" customHeight="1" x14ac:dyDescent="0.25">
      <c r="A29" s="67"/>
      <c r="B29" s="59">
        <f t="array" ref="B29:H29">DaysAndWeeks+DATE(CalendarYear,4,1)-WEEKDAY(DATE(CalendarYear,4,1),(WeekStart="Monday")+1)+15</f>
        <v>45760</v>
      </c>
      <c r="C29" s="60">
        <v>45761</v>
      </c>
      <c r="D29" s="60">
        <v>45762</v>
      </c>
      <c r="E29" s="60">
        <v>45763</v>
      </c>
      <c r="F29" s="60">
        <v>45764</v>
      </c>
      <c r="G29" s="60">
        <v>45765</v>
      </c>
      <c r="H29" s="61">
        <v>45766</v>
      </c>
    </row>
    <row r="30" spans="1:11" ht="15.95" customHeight="1" x14ac:dyDescent="0.25">
      <c r="A30" s="54" t="s">
        <v>62</v>
      </c>
      <c r="B30" s="166"/>
      <c r="C30" s="167"/>
      <c r="D30" s="167"/>
      <c r="E30" s="167"/>
      <c r="F30" s="167"/>
      <c r="G30" s="167"/>
      <c r="H30" s="118"/>
    </row>
    <row r="31" spans="1:11" ht="15.95" customHeight="1" x14ac:dyDescent="0.25">
      <c r="A31" s="51" t="s">
        <v>51</v>
      </c>
      <c r="B31" s="168"/>
      <c r="C31" s="169"/>
      <c r="D31" s="150"/>
      <c r="E31" s="169"/>
      <c r="F31" s="169"/>
      <c r="G31" s="169"/>
      <c r="H31" s="120"/>
    </row>
    <row r="32" spans="1:11" ht="15.95" customHeight="1" x14ac:dyDescent="0.25">
      <c r="A32" s="51" t="s">
        <v>53</v>
      </c>
      <c r="B32" s="168"/>
      <c r="C32" s="169"/>
      <c r="D32" s="150"/>
      <c r="E32" s="169"/>
      <c r="F32" s="169"/>
      <c r="G32" s="169"/>
      <c r="H32" s="120"/>
    </row>
    <row r="33" spans="1:11" ht="15.95" customHeight="1" x14ac:dyDescent="0.25">
      <c r="A33" s="51" t="s">
        <v>55</v>
      </c>
      <c r="B33" s="170"/>
      <c r="C33" s="171"/>
      <c r="D33" s="151"/>
      <c r="E33" s="171"/>
      <c r="F33" s="171"/>
      <c r="G33" s="171"/>
      <c r="H33" s="123"/>
    </row>
    <row r="34" spans="1:11" ht="15.95" customHeight="1" thickBot="1" x14ac:dyDescent="0.3">
      <c r="A34" s="52" t="s">
        <v>52</v>
      </c>
      <c r="B34" s="172"/>
      <c r="C34" s="173"/>
      <c r="D34" s="152"/>
      <c r="E34" s="173"/>
      <c r="F34" s="173"/>
      <c r="G34" s="174"/>
      <c r="H34" s="128"/>
    </row>
    <row r="35" spans="1:11" s="3" customFormat="1" ht="15.95" customHeight="1" x14ac:dyDescent="0.25">
      <c r="A35" s="75" t="s">
        <v>62</v>
      </c>
      <c r="B35" s="130"/>
      <c r="C35" s="130"/>
      <c r="D35" s="130"/>
      <c r="E35" s="130"/>
      <c r="F35" s="130"/>
      <c r="G35" s="130"/>
      <c r="H35" s="130"/>
    </row>
    <row r="36" spans="1:11" s="3" customFormat="1" ht="15.95" customHeight="1" x14ac:dyDescent="0.35">
      <c r="A36" s="72" t="s">
        <v>51</v>
      </c>
      <c r="B36" s="142"/>
      <c r="C36" s="142"/>
      <c r="D36" s="142"/>
      <c r="E36" s="142"/>
      <c r="F36" s="163"/>
      <c r="G36" s="142"/>
      <c r="H36" s="142"/>
      <c r="J36" s="5"/>
      <c r="K36" s="8"/>
    </row>
    <row r="37" spans="1:11" ht="15.95" customHeight="1" x14ac:dyDescent="0.25">
      <c r="A37" s="56" t="s">
        <v>53</v>
      </c>
      <c r="B37" s="144"/>
      <c r="C37" s="144"/>
      <c r="D37" s="144"/>
      <c r="E37" s="144"/>
      <c r="F37" s="163"/>
      <c r="G37" s="144"/>
      <c r="H37" s="144"/>
      <c r="J37" s="4"/>
    </row>
    <row r="38" spans="1:11" ht="15.95" customHeight="1" x14ac:dyDescent="0.25">
      <c r="A38" s="56" t="s">
        <v>55</v>
      </c>
      <c r="B38" s="146"/>
      <c r="C38" s="146"/>
      <c r="D38" s="146"/>
      <c r="E38" s="146"/>
      <c r="F38" s="164"/>
      <c r="G38" s="146"/>
      <c r="H38" s="146"/>
      <c r="J38" s="4"/>
    </row>
    <row r="39" spans="1:11" s="3" customFormat="1" ht="15.95" customHeight="1" thickBot="1" x14ac:dyDescent="0.3">
      <c r="A39" s="57" t="s">
        <v>52</v>
      </c>
      <c r="B39" s="148"/>
      <c r="C39" s="148"/>
      <c r="D39" s="148"/>
      <c r="E39" s="148"/>
      <c r="F39" s="165"/>
      <c r="G39" s="148"/>
      <c r="H39" s="148"/>
    </row>
    <row r="40" spans="1:11" ht="15.95" customHeight="1" x14ac:dyDescent="0.25">
      <c r="A40" s="67"/>
      <c r="B40" s="64">
        <f t="array" ref="B40:H40">DaysAndWeeks+DATE(CalendarYear,4,1)-WEEKDAY(DATE(CalendarYear,4,1),(WeekStart="Monday")+1)+22</f>
        <v>45767</v>
      </c>
      <c r="C40" s="65">
        <v>45768</v>
      </c>
      <c r="D40" s="65">
        <v>45769</v>
      </c>
      <c r="E40" s="65">
        <v>45770</v>
      </c>
      <c r="F40" s="65">
        <v>45771</v>
      </c>
      <c r="G40" s="65">
        <v>45772</v>
      </c>
      <c r="H40" s="66">
        <v>45773</v>
      </c>
    </row>
    <row r="41" spans="1:11" ht="15.95" customHeight="1" x14ac:dyDescent="0.25">
      <c r="A41" s="54" t="s">
        <v>62</v>
      </c>
      <c r="B41" s="166"/>
      <c r="C41" s="167"/>
      <c r="D41" s="167"/>
      <c r="E41" s="167"/>
      <c r="F41" s="167"/>
      <c r="G41" s="167"/>
      <c r="H41" s="118"/>
    </row>
    <row r="42" spans="1:11" ht="15.95" customHeight="1" x14ac:dyDescent="0.25">
      <c r="A42" s="51" t="s">
        <v>51</v>
      </c>
      <c r="B42" s="168"/>
      <c r="C42" s="169"/>
      <c r="D42" s="150"/>
      <c r="E42" s="169"/>
      <c r="F42" s="169"/>
      <c r="G42" s="169"/>
      <c r="H42" s="120"/>
    </row>
    <row r="43" spans="1:11" ht="15.95" customHeight="1" x14ac:dyDescent="0.25">
      <c r="A43" s="51" t="s">
        <v>53</v>
      </c>
      <c r="B43" s="168"/>
      <c r="C43" s="169"/>
      <c r="D43" s="150"/>
      <c r="E43" s="169"/>
      <c r="F43" s="169"/>
      <c r="G43" s="169"/>
      <c r="H43" s="120"/>
    </row>
    <row r="44" spans="1:11" ht="15.95" customHeight="1" x14ac:dyDescent="0.25">
      <c r="A44" s="51" t="s">
        <v>55</v>
      </c>
      <c r="B44" s="170"/>
      <c r="C44" s="171"/>
      <c r="D44" s="151"/>
      <c r="E44" s="171"/>
      <c r="F44" s="171"/>
      <c r="G44" s="171"/>
      <c r="H44" s="123"/>
    </row>
    <row r="45" spans="1:11" ht="15.95" customHeight="1" thickBot="1" x14ac:dyDescent="0.3">
      <c r="A45" s="52" t="s">
        <v>52</v>
      </c>
      <c r="B45" s="172"/>
      <c r="C45" s="173"/>
      <c r="D45" s="152"/>
      <c r="E45" s="173"/>
      <c r="F45" s="173"/>
      <c r="G45" s="174"/>
      <c r="H45" s="128"/>
    </row>
    <row r="46" spans="1:11" s="3" customFormat="1" ht="15.95" customHeight="1" x14ac:dyDescent="0.25">
      <c r="A46" s="75" t="s">
        <v>62</v>
      </c>
      <c r="B46" s="130"/>
      <c r="C46" s="130"/>
      <c r="D46" s="130"/>
      <c r="E46" s="130"/>
      <c r="F46" s="130"/>
      <c r="G46" s="130"/>
      <c r="H46" s="130"/>
    </row>
    <row r="47" spans="1:11" s="3" customFormat="1" ht="15.95" customHeight="1" x14ac:dyDescent="0.35">
      <c r="A47" s="72" t="s">
        <v>51</v>
      </c>
      <c r="B47" s="142"/>
      <c r="C47" s="142"/>
      <c r="D47" s="142"/>
      <c r="E47" s="142"/>
      <c r="F47" s="163"/>
      <c r="G47" s="142"/>
      <c r="H47" s="142"/>
      <c r="J47" s="5"/>
      <c r="K47" s="8"/>
    </row>
    <row r="48" spans="1:11" ht="15.95" customHeight="1" x14ac:dyDescent="0.25">
      <c r="A48" s="56" t="s">
        <v>53</v>
      </c>
      <c r="B48" s="144"/>
      <c r="C48" s="144"/>
      <c r="D48" s="144"/>
      <c r="E48" s="144"/>
      <c r="F48" s="163"/>
      <c r="G48" s="144"/>
      <c r="H48" s="144"/>
      <c r="J48" s="4"/>
    </row>
    <row r="49" spans="1:11" ht="15.95" customHeight="1" x14ac:dyDescent="0.25">
      <c r="A49" s="56" t="s">
        <v>55</v>
      </c>
      <c r="B49" s="146"/>
      <c r="C49" s="146"/>
      <c r="D49" s="146"/>
      <c r="E49" s="146"/>
      <c r="F49" s="164"/>
      <c r="G49" s="146"/>
      <c r="H49" s="146"/>
      <c r="J49" s="4"/>
    </row>
    <row r="50" spans="1:11" s="3" customFormat="1" ht="15.95" customHeight="1" thickBot="1" x14ac:dyDescent="0.3">
      <c r="A50" s="57" t="s">
        <v>52</v>
      </c>
      <c r="B50" s="148"/>
      <c r="C50" s="148"/>
      <c r="D50" s="148"/>
      <c r="E50" s="148"/>
      <c r="F50" s="165"/>
      <c r="G50" s="148"/>
      <c r="H50" s="148"/>
    </row>
    <row r="51" spans="1:11" ht="15.95" customHeight="1" x14ac:dyDescent="0.25">
      <c r="A51" s="67"/>
      <c r="B51" s="59">
        <f t="array" ref="B51:H51">DaysAndWeeks+DATE(CalendarYear,4,1)-WEEKDAY(DATE(CalendarYear,4,1),(WeekStart="Monday")+1)+29</f>
        <v>45774</v>
      </c>
      <c r="C51" s="60">
        <v>45775</v>
      </c>
      <c r="D51" s="60">
        <v>45776</v>
      </c>
      <c r="E51" s="60">
        <v>45777</v>
      </c>
      <c r="F51" s="60">
        <v>45778</v>
      </c>
      <c r="G51" s="60">
        <v>45779</v>
      </c>
      <c r="H51" s="61">
        <v>45780</v>
      </c>
    </row>
    <row r="52" spans="1:11" ht="15.95" customHeight="1" x14ac:dyDescent="0.25">
      <c r="A52" s="54" t="s">
        <v>62</v>
      </c>
      <c r="B52" s="166"/>
      <c r="C52" s="167"/>
      <c r="D52" s="167"/>
      <c r="E52" s="167"/>
      <c r="F52" s="167"/>
      <c r="G52" s="167"/>
      <c r="H52" s="118"/>
    </row>
    <row r="53" spans="1:11" ht="15.95" customHeight="1" x14ac:dyDescent="0.25">
      <c r="A53" s="51" t="s">
        <v>51</v>
      </c>
      <c r="B53" s="168"/>
      <c r="C53" s="169"/>
      <c r="D53" s="150"/>
      <c r="E53" s="169"/>
      <c r="F53" s="169"/>
      <c r="G53" s="169"/>
      <c r="H53" s="120"/>
    </row>
    <row r="54" spans="1:11" ht="15.95" customHeight="1" x14ac:dyDescent="0.25">
      <c r="A54" s="51" t="s">
        <v>53</v>
      </c>
      <c r="B54" s="168"/>
      <c r="C54" s="169"/>
      <c r="D54" s="150"/>
      <c r="E54" s="169"/>
      <c r="F54" s="169"/>
      <c r="G54" s="169"/>
      <c r="H54" s="120"/>
    </row>
    <row r="55" spans="1:11" ht="15.95" customHeight="1" x14ac:dyDescent="0.25">
      <c r="A55" s="51" t="s">
        <v>55</v>
      </c>
      <c r="B55" s="170"/>
      <c r="C55" s="171"/>
      <c r="D55" s="151"/>
      <c r="E55" s="171"/>
      <c r="F55" s="171"/>
      <c r="G55" s="171"/>
      <c r="H55" s="123"/>
    </row>
    <row r="56" spans="1:11" ht="15.95" customHeight="1" thickBot="1" x14ac:dyDescent="0.3">
      <c r="A56" s="52" t="s">
        <v>52</v>
      </c>
      <c r="B56" s="172"/>
      <c r="C56" s="173"/>
      <c r="D56" s="152"/>
      <c r="E56" s="173"/>
      <c r="F56" s="173"/>
      <c r="G56" s="174"/>
      <c r="H56" s="128"/>
    </row>
    <row r="57" spans="1:11" s="3" customFormat="1" ht="15.95" customHeight="1" x14ac:dyDescent="0.25">
      <c r="A57" s="75" t="s">
        <v>62</v>
      </c>
      <c r="B57" s="130"/>
      <c r="C57" s="130"/>
      <c r="D57" s="130"/>
      <c r="E57" s="130"/>
      <c r="F57" s="130"/>
      <c r="G57" s="130"/>
      <c r="H57" s="130"/>
    </row>
    <row r="58" spans="1:11" s="3" customFormat="1" ht="15.95" customHeight="1" x14ac:dyDescent="0.35">
      <c r="A58" s="72" t="s">
        <v>51</v>
      </c>
      <c r="B58" s="142"/>
      <c r="C58" s="142"/>
      <c r="D58" s="142"/>
      <c r="E58" s="142"/>
      <c r="F58" s="163"/>
      <c r="G58" s="142"/>
      <c r="H58" s="142"/>
      <c r="J58" s="5"/>
      <c r="K58" s="8"/>
    </row>
    <row r="59" spans="1:11" ht="15.95" customHeight="1" x14ac:dyDescent="0.25">
      <c r="A59" s="56" t="s">
        <v>53</v>
      </c>
      <c r="B59" s="144"/>
      <c r="C59" s="144"/>
      <c r="D59" s="144"/>
      <c r="E59" s="144"/>
      <c r="F59" s="163"/>
      <c r="G59" s="144"/>
      <c r="H59" s="144"/>
      <c r="J59" s="4"/>
    </row>
    <row r="60" spans="1:11" ht="15.95" customHeight="1" x14ac:dyDescent="0.25">
      <c r="A60" s="56" t="s">
        <v>55</v>
      </c>
      <c r="B60" s="146"/>
      <c r="C60" s="146"/>
      <c r="D60" s="146"/>
      <c r="E60" s="146"/>
      <c r="F60" s="164"/>
      <c r="G60" s="146"/>
      <c r="H60" s="146"/>
      <c r="J60" s="4"/>
    </row>
    <row r="61" spans="1:11" s="3" customFormat="1" ht="15.95" customHeight="1" thickBot="1" x14ac:dyDescent="0.3">
      <c r="A61" s="57" t="s">
        <v>52</v>
      </c>
      <c r="B61" s="148"/>
      <c r="C61" s="148"/>
      <c r="D61" s="148"/>
      <c r="E61" s="148"/>
      <c r="F61" s="165"/>
      <c r="G61" s="148"/>
      <c r="H61" s="148"/>
    </row>
    <row r="62" spans="1:11" ht="15.95" customHeight="1" x14ac:dyDescent="0.25">
      <c r="A62" s="68"/>
      <c r="B62" s="64">
        <f t="array" ref="B62:C62">DaysAndWeeks+DATE(CalendarYear,4,1)-WEEKDAY(DATE(CalendarYear,4,1),(WeekStart="Monday")+1)+36</f>
        <v>45781</v>
      </c>
      <c r="C62" s="65">
        <v>45782</v>
      </c>
      <c r="D62" s="188" t="s">
        <v>5</v>
      </c>
      <c r="E62" s="189"/>
      <c r="F62" s="190"/>
      <c r="G62" s="191" t="s">
        <v>6</v>
      </c>
      <c r="H62" s="192"/>
    </row>
    <row r="63" spans="1:11" ht="15.95" customHeight="1" x14ac:dyDescent="0.25">
      <c r="A63" s="54" t="s">
        <v>62</v>
      </c>
      <c r="B63" s="166"/>
      <c r="C63" s="167"/>
      <c r="D63" s="193" t="s">
        <v>115</v>
      </c>
      <c r="E63" s="194"/>
      <c r="F63" s="195"/>
      <c r="G63" s="196" t="s">
        <v>116</v>
      </c>
      <c r="H63" s="197"/>
    </row>
    <row r="64" spans="1:11" ht="15.95" customHeight="1" x14ac:dyDescent="0.25">
      <c r="A64" s="51" t="s">
        <v>51</v>
      </c>
      <c r="B64" s="168"/>
      <c r="C64" s="169"/>
      <c r="D64" s="193"/>
      <c r="E64" s="194"/>
      <c r="F64" s="195"/>
      <c r="G64" s="196"/>
      <c r="H64" s="197"/>
    </row>
    <row r="65" spans="1:8" ht="15.95" customHeight="1" x14ac:dyDescent="0.25">
      <c r="A65" s="51" t="s">
        <v>53</v>
      </c>
      <c r="B65" s="168"/>
      <c r="C65" s="169"/>
      <c r="D65" s="193" t="s">
        <v>96</v>
      </c>
      <c r="E65" s="194"/>
      <c r="F65" s="195"/>
      <c r="G65" s="196" t="s">
        <v>44</v>
      </c>
      <c r="H65" s="197"/>
    </row>
    <row r="66" spans="1:8" ht="15.95" customHeight="1" x14ac:dyDescent="0.25">
      <c r="A66" s="51" t="s">
        <v>55</v>
      </c>
      <c r="B66" s="170"/>
      <c r="C66" s="171"/>
      <c r="D66" s="193"/>
      <c r="E66" s="194"/>
      <c r="F66" s="195"/>
      <c r="G66" s="198" t="s">
        <v>23</v>
      </c>
      <c r="H66" s="199"/>
    </row>
    <row r="67" spans="1:8" ht="15.95" customHeight="1" thickBot="1" x14ac:dyDescent="0.3">
      <c r="A67" s="53" t="s">
        <v>52</v>
      </c>
      <c r="B67" s="175"/>
      <c r="C67" s="176"/>
      <c r="D67" s="193" t="s">
        <v>97</v>
      </c>
      <c r="E67" s="194"/>
      <c r="F67" s="200"/>
      <c r="G67" s="198"/>
      <c r="H67" s="199"/>
    </row>
    <row r="68" spans="1:8" ht="15.95" customHeight="1" x14ac:dyDescent="0.25">
      <c r="A68" s="75" t="s">
        <v>62</v>
      </c>
      <c r="B68" s="130"/>
      <c r="C68" s="177"/>
      <c r="D68" s="193"/>
      <c r="E68" s="194"/>
      <c r="F68" s="200"/>
      <c r="G68" s="198"/>
      <c r="H68" s="199"/>
    </row>
    <row r="69" spans="1:8" ht="15.95" customHeight="1" x14ac:dyDescent="0.25">
      <c r="A69" s="72" t="s">
        <v>51</v>
      </c>
      <c r="B69" s="142"/>
      <c r="C69" s="178"/>
      <c r="D69" s="201" t="s">
        <v>117</v>
      </c>
      <c r="E69" s="202"/>
      <c r="F69" s="203"/>
      <c r="G69" s="198"/>
      <c r="H69" s="199"/>
    </row>
    <row r="70" spans="1:8" ht="15.95" customHeight="1" x14ac:dyDescent="0.25">
      <c r="A70" s="56" t="s">
        <v>53</v>
      </c>
      <c r="B70" s="144"/>
      <c r="C70" s="179"/>
      <c r="D70" s="158"/>
      <c r="E70" s="157"/>
      <c r="F70" s="161"/>
      <c r="G70" s="198"/>
      <c r="H70" s="199"/>
    </row>
    <row r="71" spans="1:8" ht="15.95" customHeight="1" x14ac:dyDescent="0.25">
      <c r="A71" s="56" t="s">
        <v>55</v>
      </c>
      <c r="B71" s="146"/>
      <c r="C71" s="180"/>
      <c r="D71" s="158"/>
      <c r="E71" s="157"/>
      <c r="F71" s="161"/>
      <c r="G71" s="198"/>
      <c r="H71" s="199"/>
    </row>
    <row r="72" spans="1:8" ht="15.95" customHeight="1" thickBot="1" x14ac:dyDescent="0.3">
      <c r="A72" s="57" t="s">
        <v>52</v>
      </c>
      <c r="B72" s="148"/>
      <c r="C72" s="181"/>
      <c r="D72" s="159"/>
      <c r="E72" s="160"/>
      <c r="F72" s="162"/>
      <c r="G72" s="160"/>
      <c r="H72" s="162"/>
    </row>
  </sheetData>
  <mergeCells count="12">
    <mergeCell ref="G66:H71"/>
    <mergeCell ref="D69:F69"/>
    <mergeCell ref="D63:F64"/>
    <mergeCell ref="G63:H65"/>
    <mergeCell ref="D65:F66"/>
    <mergeCell ref="D67:F68"/>
    <mergeCell ref="G62:H62"/>
    <mergeCell ref="B1:D4"/>
    <mergeCell ref="E2:F2"/>
    <mergeCell ref="E3:F3"/>
    <mergeCell ref="E4:F4"/>
    <mergeCell ref="D62:F62"/>
  </mergeCells>
  <conditionalFormatting sqref="B62:C62">
    <cfRule type="expression" dxfId="161" priority="19">
      <formula>AND(DAY(B62)&gt;=1,DAY(B62)&lt;=15)</formula>
    </cfRule>
  </conditionalFormatting>
  <conditionalFormatting sqref="B68:C71">
    <cfRule type="expression" dxfId="160" priority="2">
      <formula>DAY(B68)&gt;8</formula>
    </cfRule>
  </conditionalFormatting>
  <conditionalFormatting sqref="B14:E16 G14:G16">
    <cfRule type="expression" dxfId="159" priority="18">
      <formula>DAY(B14)&gt;8</formula>
    </cfRule>
  </conditionalFormatting>
  <conditionalFormatting sqref="B25:E27 G25:G27">
    <cfRule type="expression" dxfId="158" priority="15">
      <formula>DAY(B25)&gt;8</formula>
    </cfRule>
  </conditionalFormatting>
  <conditionalFormatting sqref="B36:E38 G36:G38">
    <cfRule type="expression" dxfId="157" priority="12">
      <formula>DAY(B36)&gt;8</formula>
    </cfRule>
  </conditionalFormatting>
  <conditionalFormatting sqref="B47:E49 G47:G49">
    <cfRule type="expression" dxfId="156" priority="9">
      <formula>DAY(B47)&gt;8</formula>
    </cfRule>
  </conditionalFormatting>
  <conditionalFormatting sqref="B58:E60 G58:G60">
    <cfRule type="expression" dxfId="155" priority="6">
      <formula>DAY(B58)&gt;8</formula>
    </cfRule>
  </conditionalFormatting>
  <conditionalFormatting sqref="B7:G11">
    <cfRule type="expression" dxfId="154" priority="25">
      <formula>DAY(B7)&gt;8</formula>
    </cfRule>
  </conditionalFormatting>
  <conditionalFormatting sqref="B13:G13">
    <cfRule type="expression" dxfId="153" priority="17">
      <formula>DAY(B13)&gt;8</formula>
    </cfRule>
  </conditionalFormatting>
  <conditionalFormatting sqref="B24:G24">
    <cfRule type="expression" dxfId="152" priority="14">
      <formula>DAY(B24)&gt;8</formula>
    </cfRule>
  </conditionalFormatting>
  <conditionalFormatting sqref="B35:G35">
    <cfRule type="expression" dxfId="151" priority="11">
      <formula>DAY(B35)&gt;8</formula>
    </cfRule>
  </conditionalFormatting>
  <conditionalFormatting sqref="B46:G46">
    <cfRule type="expression" dxfId="150" priority="8">
      <formula>DAY(B46)&gt;8</formula>
    </cfRule>
  </conditionalFormatting>
  <conditionalFormatting sqref="B57:G57">
    <cfRule type="expression" dxfId="149" priority="5">
      <formula>DAY(B57)&gt;8</formula>
    </cfRule>
  </conditionalFormatting>
  <conditionalFormatting sqref="B51:H51">
    <cfRule type="expression" dxfId="148" priority="26">
      <formula>AND(DAY(B51)&gt;=1,DAY(B51)&lt;=15)</formula>
    </cfRule>
  </conditionalFormatting>
  <conditionalFormatting sqref="D20:D22">
    <cfRule type="expression" dxfId="147" priority="23">
      <formula>DAY(D20)&gt;8</formula>
    </cfRule>
  </conditionalFormatting>
  <conditionalFormatting sqref="D31:D33">
    <cfRule type="expression" dxfId="146" priority="22">
      <formula>DAY(D31)&gt;8</formula>
    </cfRule>
  </conditionalFormatting>
  <conditionalFormatting sqref="D42:D44">
    <cfRule type="expression" dxfId="145" priority="21">
      <formula>DAY(D42)&gt;8</formula>
    </cfRule>
  </conditionalFormatting>
  <conditionalFormatting sqref="D53:D55">
    <cfRule type="expression" dxfId="144" priority="20">
      <formula>DAY(D53)&gt;8</formula>
    </cfRule>
  </conditionalFormatting>
  <dataValidations count="10">
    <dataValidation allowBlank="1" showInputMessage="1" showErrorMessage="1" prompt="Automatically determined weekday" sqref="C6:H6" xr:uid="{00000000-0002-0000-03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 B14:B16 B25:B27 B36:B38 B47:B49 B58:B60 B69:B71" xr:uid="{00000000-0002-0000-0300-000002000000}"/>
    <dataValidation allowBlank="1" showInputMessage="1" showErrorMessage="1" prompt="Enter Notes in the cell at right" sqref="D62:D63 D65 D67" xr:uid="{A8C97C5D-99B2-475B-9167-6D8CEA0BF9AA}"/>
    <dataValidation allowBlank="1" showInputMessage="1" showErrorMessage="1" prompt="Enter Notes in this cell" sqref="E62:F62" xr:uid="{2AA5C0FD-2A09-4387-A579-C30205E30371}"/>
    <dataValidation allowBlank="1" showInputMessage="1" showErrorMessage="1" prompt="This row &amp; rows 6, 8, 10, 12, &amp; 14 are cells for entering daily notes related to the calendar day in the cell above" sqref="B11:B13 B17 B24 B28 B35 B39 B46 B50 B57 B61 B68 B72" xr:uid="{00000000-0002-0000-03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300-000007000000}"/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1A37E82F-4EDC-445A-9B51-9501875313F4}"/>
    <dataValidation allowBlank="1" showInputMessage="1" showErrorMessage="1" prompt="Select week start day in cell at right" sqref="J14 J25 J36 J47 J58" xr:uid="{80AFD323-B663-4A36-B729-ABE8526345A2}"/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K14 K25 K36 K47 K58" xr:uid="{B32D6866-62D8-416F-B272-45142DC27428}">
      <formula1>"SUNDAY,MONDAY"</formula1>
    </dataValidation>
  </dataValidations>
  <printOptions horizontalCentered="1" verticalCentered="1"/>
  <pageMargins left="0.7" right="0.7" top="0.75" bottom="0.75" header="0.3" footer="0.3"/>
  <pageSetup scale="76" fitToHeight="2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  <pageSetUpPr fitToPage="1"/>
  </sheetPr>
  <dimension ref="A1:K72"/>
  <sheetViews>
    <sheetView showGridLines="0" workbookViewId="0">
      <selection activeCell="D12" sqref="D12"/>
    </sheetView>
  </sheetViews>
  <sheetFormatPr defaultColWidth="8.625" defaultRowHeight="15" x14ac:dyDescent="0.25"/>
  <cols>
    <col min="1" max="1" width="18.625" customWidth="1"/>
    <col min="2" max="8" width="20.625" customWidth="1"/>
    <col min="9" max="9" width="2.625" customWidth="1"/>
  </cols>
  <sheetData>
    <row r="1" spans="1:11" ht="19.5" customHeight="1" x14ac:dyDescent="0.25">
      <c r="B1" s="205" t="str">
        <f>"May "&amp;CalendarYear</f>
        <v>May 2025</v>
      </c>
      <c r="C1" s="205"/>
      <c r="D1" s="205"/>
      <c r="E1" s="47" t="s">
        <v>99</v>
      </c>
      <c r="F1" s="47"/>
      <c r="G1" s="47"/>
      <c r="H1" s="48"/>
    </row>
    <row r="2" spans="1:11" ht="19.5" customHeight="1" x14ac:dyDescent="0.25">
      <c r="B2" s="205"/>
      <c r="C2" s="205"/>
      <c r="D2" s="205"/>
      <c r="E2" s="209" t="s">
        <v>24</v>
      </c>
      <c r="F2" s="210"/>
      <c r="G2" s="20" t="s">
        <v>9</v>
      </c>
      <c r="H2" s="20" t="s">
        <v>10</v>
      </c>
    </row>
    <row r="3" spans="1:11" ht="19.5" customHeight="1" x14ac:dyDescent="0.25">
      <c r="B3" s="205"/>
      <c r="C3" s="205"/>
      <c r="D3" s="205"/>
      <c r="E3" s="215" t="s">
        <v>100</v>
      </c>
      <c r="F3" s="216"/>
      <c r="G3" s="20" t="s">
        <v>11</v>
      </c>
      <c r="H3" s="20" t="s">
        <v>12</v>
      </c>
    </row>
    <row r="4" spans="1:11" ht="19.5" customHeight="1" thickBot="1" x14ac:dyDescent="0.3">
      <c r="B4" s="206"/>
      <c r="C4" s="206"/>
      <c r="D4" s="206"/>
      <c r="E4" s="213" t="s">
        <v>101</v>
      </c>
      <c r="F4" s="214"/>
      <c r="G4" s="21" t="s">
        <v>4</v>
      </c>
      <c r="H4" s="22" t="s">
        <v>13</v>
      </c>
    </row>
    <row r="5" spans="1:11" ht="19.5" customHeight="1" x14ac:dyDescent="0.25">
      <c r="B5" s="14"/>
      <c r="C5" s="14"/>
      <c r="D5" s="14"/>
      <c r="E5" s="15"/>
      <c r="F5" s="16"/>
      <c r="G5" s="12"/>
      <c r="H5" s="13"/>
    </row>
    <row r="6" spans="1:11" ht="15.95" customHeight="1" x14ac:dyDescent="0.25">
      <c r="B6" s="18" t="str">
        <f>IF(WeekStart="SUNDAY", "SUNDAY","MONDAY")</f>
        <v>SUNDAY</v>
      </c>
      <c r="C6" s="17" t="str">
        <f t="shared" ref="C6:H6" si="0">UPPER(TEXT(C7,"dddd"))</f>
        <v>MONDAY</v>
      </c>
      <c r="D6" s="17" t="str">
        <f t="shared" si="0"/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</row>
    <row r="7" spans="1:11" ht="15.95" customHeight="1" x14ac:dyDescent="0.25">
      <c r="A7" s="85"/>
      <c r="B7" s="59">
        <f t="array" ref="B7:H7">DaysAndWeeks+DATE(CalendarYear,5,1)-WEEKDAY(DATE(CalendarYear,5,1),(WeekStart="Monday")+1)+1</f>
        <v>45774</v>
      </c>
      <c r="C7" s="60">
        <v>45775</v>
      </c>
      <c r="D7" s="60">
        <v>45776</v>
      </c>
      <c r="E7" s="60">
        <v>45777</v>
      </c>
      <c r="F7" s="60">
        <v>45778</v>
      </c>
      <c r="G7" s="60">
        <v>45779</v>
      </c>
      <c r="H7" s="61">
        <v>45780</v>
      </c>
    </row>
    <row r="8" spans="1:11" ht="15.95" customHeight="1" x14ac:dyDescent="0.25">
      <c r="A8" s="54" t="s">
        <v>62</v>
      </c>
      <c r="B8" s="23"/>
      <c r="C8" s="23"/>
      <c r="D8" s="23"/>
      <c r="E8" s="23"/>
      <c r="F8" s="23"/>
      <c r="G8" s="23"/>
      <c r="H8" s="23"/>
    </row>
    <row r="9" spans="1:11" ht="15.95" customHeight="1" x14ac:dyDescent="0.25">
      <c r="A9" s="51" t="s">
        <v>51</v>
      </c>
      <c r="B9" s="24"/>
      <c r="C9" s="24"/>
      <c r="D9" s="24"/>
      <c r="E9" s="24"/>
      <c r="F9" s="24"/>
      <c r="G9" s="24"/>
      <c r="H9" s="24"/>
    </row>
    <row r="10" spans="1:11" ht="15.95" customHeight="1" x14ac:dyDescent="0.25">
      <c r="A10" s="51" t="s">
        <v>53</v>
      </c>
      <c r="B10" s="24"/>
      <c r="C10" s="24"/>
      <c r="D10" s="24"/>
      <c r="E10" s="24"/>
      <c r="F10" s="24"/>
      <c r="G10" s="24"/>
      <c r="H10" s="24"/>
    </row>
    <row r="11" spans="1:11" ht="15.95" customHeight="1" x14ac:dyDescent="0.25">
      <c r="A11" s="51" t="s">
        <v>55</v>
      </c>
      <c r="B11" s="25"/>
      <c r="C11" s="25"/>
      <c r="D11" s="25"/>
      <c r="E11" s="25"/>
      <c r="F11" s="25"/>
      <c r="G11" s="25"/>
      <c r="H11" s="25"/>
    </row>
    <row r="12" spans="1:11" ht="15.95" customHeight="1" thickBot="1" x14ac:dyDescent="0.3">
      <c r="A12" s="52" t="s">
        <v>52</v>
      </c>
      <c r="B12" s="26"/>
      <c r="C12" s="26"/>
      <c r="D12" s="26"/>
      <c r="E12" s="26"/>
      <c r="F12" s="26"/>
      <c r="G12" s="26"/>
      <c r="H12" s="26"/>
    </row>
    <row r="13" spans="1:11" s="3" customFormat="1" ht="15.95" customHeight="1" x14ac:dyDescent="0.25">
      <c r="A13" s="75" t="s">
        <v>62</v>
      </c>
      <c r="B13" s="76"/>
      <c r="C13" s="76"/>
      <c r="D13" s="76"/>
      <c r="E13" s="76"/>
      <c r="F13" s="76"/>
      <c r="G13" s="76"/>
      <c r="H13" s="76"/>
    </row>
    <row r="14" spans="1:11" s="3" customFormat="1" ht="15.95" customHeight="1" x14ac:dyDescent="0.35">
      <c r="A14" s="72" t="s">
        <v>51</v>
      </c>
      <c r="B14" s="27"/>
      <c r="C14" s="27"/>
      <c r="D14" s="27"/>
      <c r="E14" s="27"/>
      <c r="F14" s="44"/>
      <c r="G14" s="27"/>
      <c r="H14" s="27"/>
      <c r="J14" s="5"/>
      <c r="K14" s="8"/>
    </row>
    <row r="15" spans="1:11" ht="15.95" customHeight="1" x14ac:dyDescent="0.25">
      <c r="A15" s="56" t="s">
        <v>53</v>
      </c>
      <c r="B15" s="28"/>
      <c r="C15" s="28"/>
      <c r="D15" s="28"/>
      <c r="E15" s="28"/>
      <c r="F15" s="44"/>
      <c r="G15" s="28"/>
      <c r="H15" s="28"/>
      <c r="J15" s="4"/>
    </row>
    <row r="16" spans="1:11" ht="15.95" customHeight="1" x14ac:dyDescent="0.25">
      <c r="A16" s="56" t="s">
        <v>55</v>
      </c>
      <c r="B16" s="29"/>
      <c r="C16" s="29"/>
      <c r="D16" s="29"/>
      <c r="E16" s="29"/>
      <c r="F16" s="45"/>
      <c r="G16" s="29"/>
      <c r="H16" s="29"/>
      <c r="J16" s="4"/>
    </row>
    <row r="17" spans="1:11" s="3" customFormat="1" ht="15.95" customHeight="1" thickBot="1" x14ac:dyDescent="0.3">
      <c r="A17" s="57" t="s">
        <v>52</v>
      </c>
      <c r="B17" s="30"/>
      <c r="C17" s="30"/>
      <c r="D17" s="30"/>
      <c r="E17" s="30"/>
      <c r="F17" s="46"/>
      <c r="G17" s="30"/>
      <c r="H17" s="30"/>
    </row>
    <row r="18" spans="1:11" ht="15.95" customHeight="1" x14ac:dyDescent="0.25">
      <c r="A18" s="63"/>
      <c r="B18" s="64">
        <f t="array" ref="B18:H18">DaysAndWeeks+DATE(CalendarYear,5,1)-WEEKDAY(DATE(CalendarYear,5,1),(WeekStart="Monday")+1)+8</f>
        <v>45781</v>
      </c>
      <c r="C18" s="65">
        <v>45782</v>
      </c>
      <c r="D18" s="65">
        <v>45783</v>
      </c>
      <c r="E18" s="65">
        <v>45784</v>
      </c>
      <c r="F18" s="65">
        <v>45785</v>
      </c>
      <c r="G18" s="65">
        <v>45786</v>
      </c>
      <c r="H18" s="66">
        <v>45787</v>
      </c>
    </row>
    <row r="19" spans="1:11" ht="15.95" customHeight="1" x14ac:dyDescent="0.25">
      <c r="A19" s="54" t="s">
        <v>62</v>
      </c>
      <c r="B19" s="31"/>
      <c r="C19" s="32"/>
      <c r="D19" s="32"/>
      <c r="E19" s="32"/>
      <c r="F19" s="32"/>
      <c r="G19" s="32"/>
      <c r="H19" s="33"/>
    </row>
    <row r="20" spans="1:11" ht="15.95" customHeight="1" x14ac:dyDescent="0.25">
      <c r="A20" s="51" t="s">
        <v>51</v>
      </c>
      <c r="B20" s="34"/>
      <c r="C20" s="35"/>
      <c r="D20" s="24"/>
      <c r="E20" s="35"/>
      <c r="F20" s="35"/>
      <c r="G20" s="35"/>
      <c r="H20" s="36"/>
    </row>
    <row r="21" spans="1:11" ht="15.95" customHeight="1" x14ac:dyDescent="0.25">
      <c r="A21" s="51" t="s">
        <v>53</v>
      </c>
      <c r="B21" s="34"/>
      <c r="C21" s="35"/>
      <c r="D21" s="24"/>
      <c r="E21" s="35"/>
      <c r="F21" s="35"/>
      <c r="G21" s="35"/>
      <c r="H21" s="36"/>
    </row>
    <row r="22" spans="1:11" ht="15.95" customHeight="1" x14ac:dyDescent="0.25">
      <c r="A22" s="51" t="s">
        <v>55</v>
      </c>
      <c r="B22" s="37"/>
      <c r="C22" s="38"/>
      <c r="D22" s="25"/>
      <c r="E22" s="38"/>
      <c r="F22" s="38"/>
      <c r="G22" s="38"/>
      <c r="H22" s="39"/>
    </row>
    <row r="23" spans="1:11" ht="15.95" customHeight="1" thickBot="1" x14ac:dyDescent="0.3">
      <c r="A23" s="52" t="s">
        <v>52</v>
      </c>
      <c r="B23" s="40"/>
      <c r="C23" s="41"/>
      <c r="D23" s="26"/>
      <c r="E23" s="41"/>
      <c r="F23" s="41"/>
      <c r="G23" s="42"/>
      <c r="H23" s="43"/>
    </row>
    <row r="24" spans="1:11" s="3" customFormat="1" ht="15.95" customHeight="1" x14ac:dyDescent="0.25">
      <c r="A24" s="75" t="s">
        <v>62</v>
      </c>
      <c r="B24" s="76"/>
      <c r="C24" s="76"/>
      <c r="D24" s="76"/>
      <c r="E24" s="76"/>
      <c r="F24" s="76"/>
      <c r="G24" s="76"/>
      <c r="H24" s="76"/>
    </row>
    <row r="25" spans="1:11" s="3" customFormat="1" ht="15.95" customHeight="1" x14ac:dyDescent="0.35">
      <c r="A25" s="72" t="s">
        <v>51</v>
      </c>
      <c r="B25" s="27"/>
      <c r="C25" s="27"/>
      <c r="D25" s="27"/>
      <c r="E25" s="27"/>
      <c r="F25" s="44"/>
      <c r="G25" s="27"/>
      <c r="H25" s="27"/>
      <c r="J25" s="5"/>
      <c r="K25" s="8"/>
    </row>
    <row r="26" spans="1:11" ht="15.95" customHeight="1" x14ac:dyDescent="0.25">
      <c r="A26" s="56" t="s">
        <v>53</v>
      </c>
      <c r="B26" s="28"/>
      <c r="C26" s="28"/>
      <c r="D26" s="28"/>
      <c r="E26" s="28"/>
      <c r="F26" s="44"/>
      <c r="G26" s="28"/>
      <c r="H26" s="28"/>
      <c r="J26" s="4"/>
    </row>
    <row r="27" spans="1:11" ht="15.95" customHeight="1" x14ac:dyDescent="0.25">
      <c r="A27" s="56" t="s">
        <v>55</v>
      </c>
      <c r="B27" s="29"/>
      <c r="C27" s="29"/>
      <c r="D27" s="29"/>
      <c r="E27" s="29"/>
      <c r="F27" s="45"/>
      <c r="G27" s="29"/>
      <c r="H27" s="29"/>
      <c r="J27" s="4"/>
    </row>
    <row r="28" spans="1:11" s="3" customFormat="1" ht="15.95" customHeight="1" thickBot="1" x14ac:dyDescent="0.3">
      <c r="A28" s="57" t="s">
        <v>52</v>
      </c>
      <c r="B28" s="30"/>
      <c r="C28" s="30"/>
      <c r="D28" s="30"/>
      <c r="E28" s="30"/>
      <c r="F28" s="46"/>
      <c r="G28" s="30"/>
      <c r="H28" s="30"/>
    </row>
    <row r="29" spans="1:11" ht="15.95" customHeight="1" x14ac:dyDescent="0.25">
      <c r="A29" s="67"/>
      <c r="B29" s="59">
        <f t="array" ref="B29:H29">DaysAndWeeks+DATE(CalendarYear,5,1)-WEEKDAY(DATE(CalendarYear,5,1),(WeekStart="Monday")+1)+15</f>
        <v>45788</v>
      </c>
      <c r="C29" s="60">
        <v>45789</v>
      </c>
      <c r="D29" s="60">
        <v>45790</v>
      </c>
      <c r="E29" s="60">
        <v>45791</v>
      </c>
      <c r="F29" s="60">
        <v>45792</v>
      </c>
      <c r="G29" s="60">
        <v>45793</v>
      </c>
      <c r="H29" s="61">
        <v>45794</v>
      </c>
    </row>
    <row r="30" spans="1:11" ht="15.95" customHeight="1" x14ac:dyDescent="0.25">
      <c r="A30" s="54" t="s">
        <v>62</v>
      </c>
      <c r="B30" s="31"/>
      <c r="C30" s="32"/>
      <c r="D30" s="32"/>
      <c r="E30" s="32"/>
      <c r="F30" s="32"/>
      <c r="G30" s="32"/>
      <c r="H30" s="33"/>
    </row>
    <row r="31" spans="1:11" ht="15.95" customHeight="1" x14ac:dyDescent="0.25">
      <c r="A31" s="51" t="s">
        <v>51</v>
      </c>
      <c r="B31" s="34"/>
      <c r="C31" s="35"/>
      <c r="D31" s="24"/>
      <c r="E31" s="35"/>
      <c r="F31" s="35"/>
      <c r="G31" s="35"/>
      <c r="H31" s="36"/>
    </row>
    <row r="32" spans="1:11" ht="15.95" customHeight="1" x14ac:dyDescent="0.25">
      <c r="A32" s="51" t="s">
        <v>53</v>
      </c>
      <c r="B32" s="34"/>
      <c r="C32" s="35"/>
      <c r="D32" s="24"/>
      <c r="E32" s="35"/>
      <c r="F32" s="35"/>
      <c r="G32" s="35"/>
      <c r="H32" s="36"/>
    </row>
    <row r="33" spans="1:11" ht="15.95" customHeight="1" x14ac:dyDescent="0.25">
      <c r="A33" s="51" t="s">
        <v>55</v>
      </c>
      <c r="B33" s="37"/>
      <c r="C33" s="38"/>
      <c r="D33" s="25"/>
      <c r="E33" s="38"/>
      <c r="F33" s="38"/>
      <c r="G33" s="38"/>
      <c r="H33" s="39"/>
    </row>
    <row r="34" spans="1:11" ht="15.95" customHeight="1" thickBot="1" x14ac:dyDescent="0.3">
      <c r="A34" s="52" t="s">
        <v>52</v>
      </c>
      <c r="B34" s="40"/>
      <c r="C34" s="41"/>
      <c r="D34" s="26"/>
      <c r="E34" s="41"/>
      <c r="F34" s="41"/>
      <c r="G34" s="42"/>
      <c r="H34" s="43"/>
    </row>
    <row r="35" spans="1:11" s="3" customFormat="1" ht="15.95" customHeight="1" x14ac:dyDescent="0.25">
      <c r="A35" s="75" t="s">
        <v>62</v>
      </c>
      <c r="B35" s="76"/>
      <c r="C35" s="76"/>
      <c r="D35" s="76"/>
      <c r="E35" s="76"/>
      <c r="F35" s="76"/>
      <c r="G35" s="76"/>
      <c r="H35" s="76"/>
    </row>
    <row r="36" spans="1:11" s="3" customFormat="1" ht="15.95" customHeight="1" x14ac:dyDescent="0.35">
      <c r="A36" s="72" t="s">
        <v>51</v>
      </c>
      <c r="B36" s="27"/>
      <c r="C36" s="27"/>
      <c r="D36" s="27"/>
      <c r="E36" s="27"/>
      <c r="F36" s="44"/>
      <c r="G36" s="27"/>
      <c r="H36" s="27"/>
      <c r="J36" s="5"/>
      <c r="K36" s="8"/>
    </row>
    <row r="37" spans="1:11" ht="15.95" customHeight="1" x14ac:dyDescent="0.25">
      <c r="A37" s="56" t="s">
        <v>53</v>
      </c>
      <c r="B37" s="28"/>
      <c r="C37" s="28"/>
      <c r="D37" s="28"/>
      <c r="E37" s="28"/>
      <c r="F37" s="44"/>
      <c r="G37" s="28"/>
      <c r="H37" s="28"/>
      <c r="J37" s="4"/>
    </row>
    <row r="38" spans="1:11" ht="15.95" customHeight="1" x14ac:dyDescent="0.25">
      <c r="A38" s="56" t="s">
        <v>55</v>
      </c>
      <c r="B38" s="29"/>
      <c r="C38" s="29"/>
      <c r="D38" s="29"/>
      <c r="E38" s="29"/>
      <c r="F38" s="45"/>
      <c r="G38" s="29"/>
      <c r="H38" s="29"/>
      <c r="J38" s="4"/>
    </row>
    <row r="39" spans="1:11" s="3" customFormat="1" ht="15.95" customHeight="1" thickBot="1" x14ac:dyDescent="0.3">
      <c r="A39" s="57" t="s">
        <v>52</v>
      </c>
      <c r="B39" s="30"/>
      <c r="C39" s="30"/>
      <c r="D39" s="30"/>
      <c r="E39" s="30"/>
      <c r="F39" s="46"/>
      <c r="G39" s="30"/>
      <c r="H39" s="30"/>
    </row>
    <row r="40" spans="1:11" ht="15.95" customHeight="1" x14ac:dyDescent="0.25">
      <c r="A40" s="67"/>
      <c r="B40" s="64">
        <f t="array" ref="B40:H40">DaysAndWeeks+DATE(CalendarYear,5,1)-WEEKDAY(DATE(CalendarYear,5,1),(WeekStart="Monday")+1)+22</f>
        <v>45795</v>
      </c>
      <c r="C40" s="65">
        <v>45796</v>
      </c>
      <c r="D40" s="65">
        <v>45797</v>
      </c>
      <c r="E40" s="65">
        <v>45798</v>
      </c>
      <c r="F40" s="65">
        <v>45799</v>
      </c>
      <c r="G40" s="65">
        <v>45800</v>
      </c>
      <c r="H40" s="66">
        <v>45801</v>
      </c>
    </row>
    <row r="41" spans="1:11" ht="15.95" customHeight="1" x14ac:dyDescent="0.25">
      <c r="A41" s="54" t="s">
        <v>62</v>
      </c>
      <c r="B41" s="31"/>
      <c r="C41" s="32"/>
      <c r="D41" s="32"/>
      <c r="E41" s="32"/>
      <c r="F41" s="32"/>
      <c r="G41" s="32"/>
      <c r="H41" s="33"/>
    </row>
    <row r="42" spans="1:11" ht="15.95" customHeight="1" x14ac:dyDescent="0.25">
      <c r="A42" s="51" t="s">
        <v>51</v>
      </c>
      <c r="B42" s="34"/>
      <c r="C42" s="35"/>
      <c r="D42" s="24"/>
      <c r="E42" s="35"/>
      <c r="F42" s="35"/>
      <c r="G42" s="35"/>
      <c r="H42" s="36"/>
    </row>
    <row r="43" spans="1:11" ht="15.95" customHeight="1" x14ac:dyDescent="0.25">
      <c r="A43" s="51" t="s">
        <v>53</v>
      </c>
      <c r="B43" s="34"/>
      <c r="C43" s="35"/>
      <c r="D43" s="24"/>
      <c r="E43" s="35"/>
      <c r="F43" s="35"/>
      <c r="G43" s="35"/>
      <c r="H43" s="36"/>
    </row>
    <row r="44" spans="1:11" ht="15.95" customHeight="1" x14ac:dyDescent="0.25">
      <c r="A44" s="51" t="s">
        <v>55</v>
      </c>
      <c r="B44" s="37"/>
      <c r="C44" s="38"/>
      <c r="D44" s="25"/>
      <c r="E44" s="38"/>
      <c r="F44" s="38"/>
      <c r="G44" s="38"/>
      <c r="H44" s="39"/>
    </row>
    <row r="45" spans="1:11" ht="15.95" customHeight="1" thickBot="1" x14ac:dyDescent="0.3">
      <c r="A45" s="52" t="s">
        <v>52</v>
      </c>
      <c r="B45" s="40"/>
      <c r="C45" s="41"/>
      <c r="D45" s="26"/>
      <c r="E45" s="41"/>
      <c r="F45" s="41"/>
      <c r="G45" s="42"/>
      <c r="H45" s="43"/>
    </row>
    <row r="46" spans="1:11" s="3" customFormat="1" ht="15.95" customHeight="1" x14ac:dyDescent="0.25">
      <c r="A46" s="75" t="s">
        <v>62</v>
      </c>
      <c r="B46" s="76"/>
      <c r="C46" s="76"/>
      <c r="D46" s="76"/>
      <c r="E46" s="76"/>
      <c r="F46" s="76"/>
      <c r="G46" s="76"/>
      <c r="H46" s="76"/>
    </row>
    <row r="47" spans="1:11" s="3" customFormat="1" ht="15.95" customHeight="1" x14ac:dyDescent="0.35">
      <c r="A47" s="72" t="s">
        <v>51</v>
      </c>
      <c r="B47" s="27"/>
      <c r="C47" s="27"/>
      <c r="D47" s="27"/>
      <c r="E47" s="27"/>
      <c r="F47" s="44"/>
      <c r="G47" s="27"/>
      <c r="H47" s="27"/>
      <c r="J47" s="5"/>
      <c r="K47" s="8"/>
    </row>
    <row r="48" spans="1:11" ht="15.95" customHeight="1" x14ac:dyDescent="0.25">
      <c r="A48" s="56" t="s">
        <v>53</v>
      </c>
      <c r="B48" s="28"/>
      <c r="C48" s="28"/>
      <c r="D48" s="28"/>
      <c r="E48" s="28"/>
      <c r="F48" s="44"/>
      <c r="G48" s="28"/>
      <c r="H48" s="28"/>
      <c r="J48" s="4"/>
    </row>
    <row r="49" spans="1:11" ht="15.95" customHeight="1" x14ac:dyDescent="0.25">
      <c r="A49" s="56" t="s">
        <v>55</v>
      </c>
      <c r="B49" s="29"/>
      <c r="C49" s="29"/>
      <c r="D49" s="29"/>
      <c r="E49" s="29"/>
      <c r="F49" s="45"/>
      <c r="G49" s="29"/>
      <c r="H49" s="29"/>
      <c r="J49" s="4"/>
    </row>
    <row r="50" spans="1:11" s="3" customFormat="1" ht="15.95" customHeight="1" thickBot="1" x14ac:dyDescent="0.3">
      <c r="A50" s="57" t="s">
        <v>52</v>
      </c>
      <c r="B50" s="30"/>
      <c r="C50" s="30"/>
      <c r="D50" s="30"/>
      <c r="E50" s="30"/>
      <c r="F50" s="46"/>
      <c r="G50" s="30"/>
      <c r="H50" s="30"/>
    </row>
    <row r="51" spans="1:11" ht="15.95" customHeight="1" x14ac:dyDescent="0.25">
      <c r="A51" s="67"/>
      <c r="B51" s="59">
        <f t="array" ref="B51:H51">DaysAndWeeks+DATE(CalendarYear,5,1)-WEEKDAY(DATE(CalendarYear,5,1),(WeekStart="Monday")+1)+29</f>
        <v>45802</v>
      </c>
      <c r="C51" s="60">
        <v>45803</v>
      </c>
      <c r="D51" s="60">
        <v>45804</v>
      </c>
      <c r="E51" s="60">
        <v>45805</v>
      </c>
      <c r="F51" s="60">
        <v>45806</v>
      </c>
      <c r="G51" s="60">
        <v>45807</v>
      </c>
      <c r="H51" s="61">
        <v>45808</v>
      </c>
    </row>
    <row r="52" spans="1:11" ht="15.95" customHeight="1" x14ac:dyDescent="0.25">
      <c r="A52" s="54" t="s">
        <v>62</v>
      </c>
      <c r="B52" s="31"/>
      <c r="C52" s="32"/>
      <c r="D52" s="32"/>
      <c r="E52" s="32"/>
      <c r="F52" s="32"/>
      <c r="G52" s="32"/>
      <c r="H52" s="33"/>
    </row>
    <row r="53" spans="1:11" ht="15.95" customHeight="1" x14ac:dyDescent="0.25">
      <c r="A53" s="51" t="s">
        <v>51</v>
      </c>
      <c r="B53" s="34"/>
      <c r="C53" s="35"/>
      <c r="D53" s="24"/>
      <c r="E53" s="35"/>
      <c r="F53" s="35"/>
      <c r="G53" s="35"/>
      <c r="H53" s="36"/>
    </row>
    <row r="54" spans="1:11" ht="15.95" customHeight="1" x14ac:dyDescent="0.25">
      <c r="A54" s="51" t="s">
        <v>53</v>
      </c>
      <c r="B54" s="34"/>
      <c r="C54" s="35"/>
      <c r="D54" s="24"/>
      <c r="E54" s="35"/>
      <c r="F54" s="35"/>
      <c r="G54" s="35"/>
      <c r="H54" s="36"/>
    </row>
    <row r="55" spans="1:11" ht="15.95" customHeight="1" x14ac:dyDescent="0.25">
      <c r="A55" s="51" t="s">
        <v>55</v>
      </c>
      <c r="B55" s="37"/>
      <c r="C55" s="38"/>
      <c r="D55" s="25"/>
      <c r="E55" s="38"/>
      <c r="F55" s="38"/>
      <c r="G55" s="38"/>
      <c r="H55" s="39"/>
    </row>
    <row r="56" spans="1:11" ht="15.95" customHeight="1" thickBot="1" x14ac:dyDescent="0.3">
      <c r="A56" s="52" t="s">
        <v>52</v>
      </c>
      <c r="B56" s="40"/>
      <c r="C56" s="41"/>
      <c r="D56" s="26"/>
      <c r="E56" s="41"/>
      <c r="F56" s="41"/>
      <c r="G56" s="42"/>
      <c r="H56" s="43"/>
    </row>
    <row r="57" spans="1:11" s="3" customFormat="1" ht="15.95" customHeight="1" x14ac:dyDescent="0.25">
      <c r="A57" s="75" t="s">
        <v>62</v>
      </c>
      <c r="B57" s="76"/>
      <c r="C57" s="76"/>
      <c r="D57" s="76"/>
      <c r="E57" s="76"/>
      <c r="F57" s="76"/>
      <c r="G57" s="76"/>
      <c r="H57" s="76"/>
    </row>
    <row r="58" spans="1:11" s="3" customFormat="1" ht="15.95" customHeight="1" x14ac:dyDescent="0.35">
      <c r="A58" s="72" t="s">
        <v>51</v>
      </c>
      <c r="B58" s="27"/>
      <c r="C58" s="27"/>
      <c r="D58" s="27"/>
      <c r="E58" s="27"/>
      <c r="F58" s="44"/>
      <c r="G58" s="27"/>
      <c r="H58" s="27"/>
      <c r="J58" s="5"/>
      <c r="K58" s="8"/>
    </row>
    <row r="59" spans="1:11" ht="15.95" customHeight="1" x14ac:dyDescent="0.25">
      <c r="A59" s="56" t="s">
        <v>53</v>
      </c>
      <c r="B59" s="28"/>
      <c r="C59" s="28"/>
      <c r="D59" s="28"/>
      <c r="E59" s="28"/>
      <c r="F59" s="44"/>
      <c r="G59" s="28"/>
      <c r="H59" s="28"/>
      <c r="J59" s="4"/>
    </row>
    <row r="60" spans="1:11" ht="15.95" customHeight="1" x14ac:dyDescent="0.25">
      <c r="A60" s="56" t="s">
        <v>55</v>
      </c>
      <c r="B60" s="29"/>
      <c r="C60" s="29"/>
      <c r="D60" s="29"/>
      <c r="E60" s="29"/>
      <c r="F60" s="45"/>
      <c r="G60" s="29"/>
      <c r="H60" s="29"/>
      <c r="J60" s="4"/>
    </row>
    <row r="61" spans="1:11" s="3" customFormat="1" ht="15.95" customHeight="1" thickBot="1" x14ac:dyDescent="0.3">
      <c r="A61" s="57" t="s">
        <v>52</v>
      </c>
      <c r="B61" s="30"/>
      <c r="C61" s="30"/>
      <c r="D61" s="30"/>
      <c r="E61" s="30"/>
      <c r="F61" s="46"/>
      <c r="G61" s="30"/>
      <c r="H61" s="30"/>
    </row>
    <row r="62" spans="1:11" ht="15.95" customHeight="1" x14ac:dyDescent="0.25">
      <c r="A62" s="68"/>
      <c r="B62" s="64">
        <f t="array" ref="B62:C62">DaysAndWeeks+DATE(CalendarYear,5,1)-WEEKDAY(DATE(CalendarYear,5,1),(WeekStart="Monday")+1)+36</f>
        <v>45809</v>
      </c>
      <c r="C62" s="65">
        <v>45810</v>
      </c>
      <c r="D62" s="188" t="s">
        <v>5</v>
      </c>
      <c r="E62" s="189"/>
      <c r="F62" s="190"/>
      <c r="G62" s="191" t="s">
        <v>6</v>
      </c>
      <c r="H62" s="192"/>
    </row>
    <row r="63" spans="1:11" ht="15.95" customHeight="1" x14ac:dyDescent="0.25">
      <c r="A63" s="54" t="s">
        <v>62</v>
      </c>
      <c r="B63" s="31"/>
      <c r="C63" s="32"/>
      <c r="D63" s="193" t="s">
        <v>115</v>
      </c>
      <c r="E63" s="194"/>
      <c r="F63" s="195"/>
      <c r="G63" s="196" t="s">
        <v>25</v>
      </c>
      <c r="H63" s="197"/>
    </row>
    <row r="64" spans="1:11" ht="15.95" customHeight="1" x14ac:dyDescent="0.25">
      <c r="A64" s="51" t="s">
        <v>51</v>
      </c>
      <c r="B64" s="34"/>
      <c r="C64" s="35"/>
      <c r="D64" s="193"/>
      <c r="E64" s="194"/>
      <c r="F64" s="195"/>
      <c r="G64" s="196"/>
      <c r="H64" s="197"/>
    </row>
    <row r="65" spans="1:8" ht="15.95" customHeight="1" x14ac:dyDescent="0.25">
      <c r="A65" s="51" t="s">
        <v>53</v>
      </c>
      <c r="B65" s="34"/>
      <c r="C65" s="35"/>
      <c r="D65" s="193" t="s">
        <v>96</v>
      </c>
      <c r="E65" s="194"/>
      <c r="F65" s="195"/>
      <c r="G65" s="196" t="s">
        <v>44</v>
      </c>
      <c r="H65" s="197"/>
    </row>
    <row r="66" spans="1:8" ht="15.95" customHeight="1" x14ac:dyDescent="0.25">
      <c r="A66" s="51" t="s">
        <v>55</v>
      </c>
      <c r="B66" s="37"/>
      <c r="C66" s="38"/>
      <c r="D66" s="193"/>
      <c r="E66" s="194"/>
      <c r="F66" s="195"/>
      <c r="G66" s="198" t="s">
        <v>47</v>
      </c>
      <c r="H66" s="199"/>
    </row>
    <row r="67" spans="1:8" ht="15.95" customHeight="1" thickBot="1" x14ac:dyDescent="0.3">
      <c r="A67" s="53" t="s">
        <v>52</v>
      </c>
      <c r="B67" s="49"/>
      <c r="C67" s="50"/>
      <c r="D67" s="193" t="s">
        <v>97</v>
      </c>
      <c r="E67" s="194"/>
      <c r="F67" s="200"/>
      <c r="G67" s="198"/>
      <c r="H67" s="199"/>
    </row>
    <row r="68" spans="1:8" ht="15.95" customHeight="1" x14ac:dyDescent="0.25">
      <c r="A68" s="75" t="s">
        <v>62</v>
      </c>
      <c r="B68" s="76"/>
      <c r="C68" s="80"/>
      <c r="D68" s="193"/>
      <c r="E68" s="194"/>
      <c r="F68" s="200"/>
      <c r="G68" s="198"/>
      <c r="H68" s="199"/>
    </row>
    <row r="69" spans="1:8" ht="15.95" customHeight="1" x14ac:dyDescent="0.25">
      <c r="A69" s="72" t="s">
        <v>51</v>
      </c>
      <c r="B69" s="27"/>
      <c r="C69" s="81"/>
      <c r="D69" s="201" t="s">
        <v>117</v>
      </c>
      <c r="E69" s="202"/>
      <c r="F69" s="203"/>
      <c r="G69" s="198"/>
      <c r="H69" s="199"/>
    </row>
    <row r="70" spans="1:8" ht="15.95" customHeight="1" x14ac:dyDescent="0.25">
      <c r="A70" s="56" t="s">
        <v>53</v>
      </c>
      <c r="B70" s="28"/>
      <c r="C70" s="82"/>
      <c r="D70" s="158"/>
      <c r="E70" s="157"/>
      <c r="F70" s="161"/>
      <c r="G70" s="198"/>
      <c r="H70" s="199"/>
    </row>
    <row r="71" spans="1:8" ht="15.95" customHeight="1" x14ac:dyDescent="0.25">
      <c r="A71" s="56" t="s">
        <v>55</v>
      </c>
      <c r="B71" s="29"/>
      <c r="C71" s="83"/>
      <c r="D71" s="158"/>
      <c r="E71" s="157"/>
      <c r="F71" s="161"/>
      <c r="G71" s="198"/>
      <c r="H71" s="199"/>
    </row>
    <row r="72" spans="1:8" ht="15.95" customHeight="1" thickBot="1" x14ac:dyDescent="0.3">
      <c r="A72" s="57" t="s">
        <v>52</v>
      </c>
      <c r="B72" s="30"/>
      <c r="C72" s="84"/>
      <c r="D72" s="159"/>
      <c r="E72" s="160"/>
      <c r="F72" s="162"/>
      <c r="G72" s="160"/>
      <c r="H72" s="162"/>
    </row>
  </sheetData>
  <mergeCells count="12">
    <mergeCell ref="D63:F64"/>
    <mergeCell ref="G63:H65"/>
    <mergeCell ref="D65:F66"/>
    <mergeCell ref="G66:H71"/>
    <mergeCell ref="D67:F68"/>
    <mergeCell ref="D69:F69"/>
    <mergeCell ref="G62:H62"/>
    <mergeCell ref="B1:D4"/>
    <mergeCell ref="E2:F2"/>
    <mergeCell ref="E3:F3"/>
    <mergeCell ref="E4:F4"/>
    <mergeCell ref="D62:F62"/>
  </mergeCells>
  <conditionalFormatting sqref="B62:C62">
    <cfRule type="expression" dxfId="143" priority="19">
      <formula>AND(DAY(B62)&gt;=1,DAY(B62)&lt;=15)</formula>
    </cfRule>
  </conditionalFormatting>
  <conditionalFormatting sqref="B68:C71">
    <cfRule type="expression" dxfId="142" priority="2">
      <formula>DAY(B68)&gt;8</formula>
    </cfRule>
  </conditionalFormatting>
  <conditionalFormatting sqref="B14:E16 G14:G16">
    <cfRule type="expression" dxfId="141" priority="18">
      <formula>DAY(B14)&gt;8</formula>
    </cfRule>
  </conditionalFormatting>
  <conditionalFormatting sqref="B25:E27 G25:G27">
    <cfRule type="expression" dxfId="140" priority="15">
      <formula>DAY(B25)&gt;8</formula>
    </cfRule>
  </conditionalFormatting>
  <conditionalFormatting sqref="B36:E38 G36:G38">
    <cfRule type="expression" dxfId="139" priority="12">
      <formula>DAY(B36)&gt;8</formula>
    </cfRule>
  </conditionalFormatting>
  <conditionalFormatting sqref="B47:E49 G47:G49">
    <cfRule type="expression" dxfId="138" priority="9">
      <formula>DAY(B47)&gt;8</formula>
    </cfRule>
  </conditionalFormatting>
  <conditionalFormatting sqref="B58:E60 G58:G60">
    <cfRule type="expression" dxfId="137" priority="6">
      <formula>DAY(B58)&gt;8</formula>
    </cfRule>
  </conditionalFormatting>
  <conditionalFormatting sqref="B7:G11">
    <cfRule type="expression" dxfId="136" priority="25">
      <formula>DAY(B7)&gt;8</formula>
    </cfRule>
  </conditionalFormatting>
  <conditionalFormatting sqref="B13:G13">
    <cfRule type="expression" dxfId="135" priority="17">
      <formula>DAY(B13)&gt;8</formula>
    </cfRule>
  </conditionalFormatting>
  <conditionalFormatting sqref="B24:G24">
    <cfRule type="expression" dxfId="134" priority="14">
      <formula>DAY(B24)&gt;8</formula>
    </cfRule>
  </conditionalFormatting>
  <conditionalFormatting sqref="B35:G35">
    <cfRule type="expression" dxfId="133" priority="11">
      <formula>DAY(B35)&gt;8</formula>
    </cfRule>
  </conditionalFormatting>
  <conditionalFormatting sqref="B46:G46">
    <cfRule type="expression" dxfId="132" priority="8">
      <formula>DAY(B46)&gt;8</formula>
    </cfRule>
  </conditionalFormatting>
  <conditionalFormatting sqref="B57:G57">
    <cfRule type="expression" dxfId="131" priority="5">
      <formula>DAY(B57)&gt;8</formula>
    </cfRule>
  </conditionalFormatting>
  <conditionalFormatting sqref="B51:H51">
    <cfRule type="expression" dxfId="130" priority="26">
      <formula>AND(DAY(B51)&gt;=1,DAY(B51)&lt;=15)</formula>
    </cfRule>
  </conditionalFormatting>
  <conditionalFormatting sqref="D20:D22">
    <cfRule type="expression" dxfId="129" priority="23">
      <formula>DAY(D20)&gt;8</formula>
    </cfRule>
  </conditionalFormatting>
  <conditionalFormatting sqref="D31:D33">
    <cfRule type="expression" dxfId="128" priority="22">
      <formula>DAY(D31)&gt;8</formula>
    </cfRule>
  </conditionalFormatting>
  <conditionalFormatting sqref="D42:D44">
    <cfRule type="expression" dxfId="127" priority="21">
      <formula>DAY(D42)&gt;8</formula>
    </cfRule>
  </conditionalFormatting>
  <conditionalFormatting sqref="D53:D55">
    <cfRule type="expression" dxfId="126" priority="20">
      <formula>DAY(D53)&gt;8</formula>
    </cfRule>
  </conditionalFormatting>
  <dataValidations count="10">
    <dataValidation allowBlank="1" showInputMessage="1" showErrorMessage="1" prompt="Automatically determined weekday" sqref="C6:H6" xr:uid="{00000000-0002-0000-04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63:B66 B7:B11 B19:B22 B30:B32 B41:B43 B52:B54 B14:B16 B25:B27 B36:B38 B47:B49 B56 B58:B60 B69:B71" xr:uid="{00000000-0002-0000-0400-000002000000}"/>
    <dataValidation allowBlank="1" showInputMessage="1" showErrorMessage="1" prompt="Enter Notes in the cell at right" sqref="D62:D63 D65 D67" xr:uid="{3F1C5A2C-3661-4140-A19D-39707F49BE55}"/>
    <dataValidation allowBlank="1" showInputMessage="1" showErrorMessage="1" prompt="Enter Notes in this cell" sqref="E62:F62" xr:uid="{AA5375F5-5565-413D-B173-CC3C83A35B10}"/>
    <dataValidation allowBlank="1" showInputMessage="1" showErrorMessage="1" prompt="This row &amp; rows 6, 8, 10, 12, &amp; 14 are cells for entering daily notes related to the calendar day in the cell above" sqref="B12:B13 B17 B24 B28 B35 B39 B46 B50 B57 B61 B68 B72" xr:uid="{00000000-0002-0000-04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400-000007000000}"/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E35FC54C-C226-4091-8B7F-FBBB4BFDC129}"/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K14 K25 K36 K47 K58" xr:uid="{C7E0786D-94AE-4E85-9EA7-5064ED69011D}">
      <formula1>"SUNDAY,MONDAY"</formula1>
    </dataValidation>
    <dataValidation allowBlank="1" showInputMessage="1" showErrorMessage="1" prompt="Select week start day in cell at right" sqref="J14 J25 J36 J47 J58" xr:uid="{EB83E40C-3524-4739-8262-4D6521CC50A8}"/>
  </dataValidations>
  <printOptions horizontalCentered="1" verticalCentered="1"/>
  <pageMargins left="0.7" right="0.7" top="0.75" bottom="0.75" header="0.3" footer="0.3"/>
  <pageSetup scale="76" fitToHeight="2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/>
    <pageSetUpPr fitToPage="1"/>
  </sheetPr>
  <dimension ref="A1:J72"/>
  <sheetViews>
    <sheetView showGridLines="0" workbookViewId="0">
      <selection activeCell="D69" sqref="D69:F69"/>
    </sheetView>
  </sheetViews>
  <sheetFormatPr defaultColWidth="8.625" defaultRowHeight="15" x14ac:dyDescent="0.25"/>
  <cols>
    <col min="1" max="1" width="18.625" customWidth="1"/>
    <col min="2" max="8" width="20.625" customWidth="1"/>
    <col min="9" max="9" width="2.625" customWidth="1"/>
  </cols>
  <sheetData>
    <row r="1" spans="1:10" ht="18.75" customHeight="1" x14ac:dyDescent="0.25">
      <c r="B1" s="205" t="str">
        <f>"June "&amp;CalendarYear</f>
        <v>June 2025</v>
      </c>
      <c r="C1" s="205"/>
      <c r="D1" s="205"/>
      <c r="E1" s="47" t="s">
        <v>102</v>
      </c>
      <c r="F1" s="47"/>
      <c r="G1" s="47"/>
      <c r="H1" s="48"/>
    </row>
    <row r="2" spans="1:10" ht="18.75" customHeight="1" x14ac:dyDescent="0.25">
      <c r="B2" s="205"/>
      <c r="C2" s="205"/>
      <c r="D2" s="205"/>
      <c r="E2" s="215" t="s">
        <v>26</v>
      </c>
      <c r="F2" s="216"/>
      <c r="G2" s="20" t="s">
        <v>9</v>
      </c>
      <c r="H2" s="20" t="s">
        <v>10</v>
      </c>
    </row>
    <row r="3" spans="1:10" ht="18.75" customHeight="1" x14ac:dyDescent="0.25">
      <c r="B3" s="205"/>
      <c r="C3" s="205"/>
      <c r="D3" s="205"/>
      <c r="E3" s="215" t="s">
        <v>103</v>
      </c>
      <c r="F3" s="216"/>
      <c r="G3" s="20" t="s">
        <v>11</v>
      </c>
      <c r="H3" s="20" t="s">
        <v>12</v>
      </c>
    </row>
    <row r="4" spans="1:10" ht="18.75" customHeight="1" thickBot="1" x14ac:dyDescent="0.3">
      <c r="B4" s="206"/>
      <c r="C4" s="206"/>
      <c r="D4" s="206"/>
      <c r="E4" s="213" t="s">
        <v>104</v>
      </c>
      <c r="F4" s="214"/>
      <c r="G4" s="21" t="s">
        <v>4</v>
      </c>
      <c r="H4" s="22" t="s">
        <v>13</v>
      </c>
    </row>
    <row r="5" spans="1:10" ht="19.5" customHeight="1" x14ac:dyDescent="0.25">
      <c r="B5" s="14"/>
      <c r="C5" s="14"/>
      <c r="D5" s="14"/>
      <c r="E5" s="15"/>
      <c r="F5" s="16"/>
      <c r="G5" s="12"/>
      <c r="H5" s="13"/>
    </row>
    <row r="6" spans="1:10" ht="15.95" customHeight="1" x14ac:dyDescent="0.25">
      <c r="B6" s="18" t="str">
        <f>IF(WeekStart="SUNDAY", "SUNDAY","MONDAY")</f>
        <v>SUNDAY</v>
      </c>
      <c r="C6" s="17" t="str">
        <f t="shared" ref="C6:H6" si="0">UPPER(TEXT(C7,"dddd"))</f>
        <v>MONDAY</v>
      </c>
      <c r="D6" s="17" t="str">
        <f t="shared" si="0"/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</row>
    <row r="7" spans="1:10" ht="15.95" customHeight="1" x14ac:dyDescent="0.25">
      <c r="A7" s="85"/>
      <c r="B7" s="59">
        <f t="array" ref="B7:H7">DaysAndWeeks+DATE(CalendarYear,6,1)-WEEKDAY(DATE(CalendarYear,6,1),(WeekStart="Monday")+1)+1</f>
        <v>45809</v>
      </c>
      <c r="C7" s="60">
        <v>45810</v>
      </c>
      <c r="D7" s="60">
        <v>45811</v>
      </c>
      <c r="E7" s="60">
        <v>45812</v>
      </c>
      <c r="F7" s="60">
        <v>45813</v>
      </c>
      <c r="G7" s="60">
        <v>45814</v>
      </c>
      <c r="H7" s="61">
        <v>45815</v>
      </c>
    </row>
    <row r="8" spans="1:10" ht="15.95" customHeight="1" x14ac:dyDescent="0.25">
      <c r="A8" s="54" t="s">
        <v>62</v>
      </c>
      <c r="B8" s="149"/>
      <c r="C8" s="149"/>
      <c r="D8" s="149"/>
      <c r="E8" s="149"/>
      <c r="F8" s="149"/>
      <c r="G8" s="149"/>
      <c r="H8" s="149"/>
    </row>
    <row r="9" spans="1:10" ht="15.95" customHeight="1" x14ac:dyDescent="0.25">
      <c r="A9" s="51" t="s">
        <v>51</v>
      </c>
      <c r="B9" s="150"/>
      <c r="C9" s="150"/>
      <c r="D9" s="150"/>
      <c r="E9" s="150"/>
      <c r="F9" s="150"/>
      <c r="G9" s="150"/>
      <c r="H9" s="150"/>
    </row>
    <row r="10" spans="1:10" ht="15.95" customHeight="1" x14ac:dyDescent="0.25">
      <c r="A10" s="51" t="s">
        <v>53</v>
      </c>
      <c r="B10" s="150"/>
      <c r="C10" s="150"/>
      <c r="D10" s="150"/>
      <c r="E10" s="150"/>
      <c r="F10" s="150"/>
      <c r="G10" s="150"/>
      <c r="H10" s="150"/>
    </row>
    <row r="11" spans="1:10" ht="15.95" customHeight="1" x14ac:dyDescent="0.25">
      <c r="A11" s="51" t="s">
        <v>55</v>
      </c>
      <c r="B11" s="151"/>
      <c r="C11" s="151"/>
      <c r="D11" s="151"/>
      <c r="E11" s="151"/>
      <c r="F11" s="151"/>
      <c r="G11" s="151"/>
      <c r="H11" s="151"/>
    </row>
    <row r="12" spans="1:10" ht="15.95" customHeight="1" thickBot="1" x14ac:dyDescent="0.3">
      <c r="A12" s="52" t="s">
        <v>52</v>
      </c>
      <c r="B12" s="152"/>
      <c r="C12" s="152"/>
      <c r="D12" s="152"/>
      <c r="E12" s="152"/>
      <c r="F12" s="152"/>
      <c r="G12" s="152"/>
      <c r="H12" s="152"/>
    </row>
    <row r="13" spans="1:10" s="3" customFormat="1" ht="15.95" customHeight="1" x14ac:dyDescent="0.25">
      <c r="A13" s="75" t="s">
        <v>62</v>
      </c>
      <c r="B13" s="130"/>
      <c r="C13" s="130"/>
      <c r="D13" s="130"/>
      <c r="E13" s="130"/>
      <c r="F13" s="130"/>
      <c r="G13" s="130"/>
      <c r="H13" s="130"/>
    </row>
    <row r="14" spans="1:10" s="3" customFormat="1" ht="15.95" customHeight="1" x14ac:dyDescent="0.25">
      <c r="A14" s="72" t="s">
        <v>51</v>
      </c>
      <c r="B14" s="142"/>
      <c r="C14" s="142"/>
      <c r="D14" s="142"/>
      <c r="E14" s="142"/>
      <c r="F14" s="163"/>
      <c r="G14" s="142"/>
      <c r="H14" s="142"/>
      <c r="J14" s="5"/>
    </row>
    <row r="15" spans="1:10" ht="15.95" customHeight="1" x14ac:dyDescent="0.25">
      <c r="A15" s="56" t="s">
        <v>53</v>
      </c>
      <c r="B15" s="144"/>
      <c r="C15" s="144"/>
      <c r="D15" s="144"/>
      <c r="E15" s="144"/>
      <c r="F15" s="163"/>
      <c r="G15" s="144"/>
      <c r="H15" s="144"/>
      <c r="J15" s="4"/>
    </row>
    <row r="16" spans="1:10" ht="15.95" customHeight="1" x14ac:dyDescent="0.25">
      <c r="A16" s="56" t="s">
        <v>55</v>
      </c>
      <c r="B16" s="146"/>
      <c r="C16" s="146"/>
      <c r="D16" s="146"/>
      <c r="E16" s="146"/>
      <c r="F16" s="164"/>
      <c r="G16" s="146"/>
      <c r="H16" s="146"/>
      <c r="J16" s="4"/>
    </row>
    <row r="17" spans="1:10" s="3" customFormat="1" ht="15.95" customHeight="1" thickBot="1" x14ac:dyDescent="0.3">
      <c r="A17" s="57" t="s">
        <v>52</v>
      </c>
      <c r="B17" s="148"/>
      <c r="C17" s="148"/>
      <c r="D17" s="148"/>
      <c r="E17" s="148"/>
      <c r="F17" s="165"/>
      <c r="G17" s="148"/>
      <c r="H17" s="148"/>
    </row>
    <row r="18" spans="1:10" ht="15.95" customHeight="1" x14ac:dyDescent="0.25">
      <c r="A18" s="63"/>
      <c r="B18" s="64">
        <f t="array" ref="B18:H18">DaysAndWeeks+DATE(CalendarYear,6,1)-WEEKDAY(DATE(CalendarYear,6,1),(WeekStart="Monday")+1)+8</f>
        <v>45816</v>
      </c>
      <c r="C18" s="65">
        <v>45817</v>
      </c>
      <c r="D18" s="65">
        <v>45818</v>
      </c>
      <c r="E18" s="65">
        <v>45819</v>
      </c>
      <c r="F18" s="65">
        <v>45820</v>
      </c>
      <c r="G18" s="65">
        <v>45821</v>
      </c>
      <c r="H18" s="66">
        <v>45822</v>
      </c>
    </row>
    <row r="19" spans="1:10" ht="15.95" customHeight="1" x14ac:dyDescent="0.25">
      <c r="A19" s="54" t="s">
        <v>62</v>
      </c>
      <c r="B19" s="166"/>
      <c r="C19" s="167"/>
      <c r="D19" s="167"/>
      <c r="E19" s="167"/>
      <c r="F19" s="167"/>
      <c r="G19" s="167"/>
      <c r="H19" s="118"/>
    </row>
    <row r="20" spans="1:10" ht="15.95" customHeight="1" x14ac:dyDescent="0.25">
      <c r="A20" s="51" t="s">
        <v>51</v>
      </c>
      <c r="B20" s="168"/>
      <c r="C20" s="169"/>
      <c r="D20" s="150"/>
      <c r="E20" s="169"/>
      <c r="F20" s="169"/>
      <c r="G20" s="169"/>
      <c r="H20" s="120"/>
    </row>
    <row r="21" spans="1:10" ht="15.95" customHeight="1" x14ac:dyDescent="0.25">
      <c r="A21" s="51" t="s">
        <v>53</v>
      </c>
      <c r="B21" s="168"/>
      <c r="C21" s="169"/>
      <c r="D21" s="150"/>
      <c r="E21" s="169"/>
      <c r="F21" s="169"/>
      <c r="G21" s="169"/>
      <c r="H21" s="120"/>
    </row>
    <row r="22" spans="1:10" ht="15.95" customHeight="1" x14ac:dyDescent="0.25">
      <c r="A22" s="51" t="s">
        <v>55</v>
      </c>
      <c r="B22" s="170"/>
      <c r="C22" s="171"/>
      <c r="D22" s="151"/>
      <c r="E22" s="171"/>
      <c r="F22" s="171"/>
      <c r="G22" s="171"/>
      <c r="H22" s="123"/>
    </row>
    <row r="23" spans="1:10" ht="15.95" customHeight="1" thickBot="1" x14ac:dyDescent="0.3">
      <c r="A23" s="52" t="s">
        <v>52</v>
      </c>
      <c r="B23" s="172"/>
      <c r="C23" s="173"/>
      <c r="D23" s="152"/>
      <c r="E23" s="173"/>
      <c r="F23" s="173"/>
      <c r="G23" s="174"/>
      <c r="H23" s="128"/>
    </row>
    <row r="24" spans="1:10" s="3" customFormat="1" ht="15.95" customHeight="1" x14ac:dyDescent="0.25">
      <c r="A24" s="75" t="s">
        <v>62</v>
      </c>
      <c r="B24" s="130"/>
      <c r="C24" s="130"/>
      <c r="D24" s="130"/>
      <c r="E24" s="130"/>
      <c r="F24" s="130"/>
      <c r="G24" s="130"/>
      <c r="H24" s="130"/>
    </row>
    <row r="25" spans="1:10" s="3" customFormat="1" ht="15.95" customHeight="1" x14ac:dyDescent="0.25">
      <c r="A25" s="72" t="s">
        <v>51</v>
      </c>
      <c r="B25" s="142"/>
      <c r="C25" s="142"/>
      <c r="D25" s="142"/>
      <c r="E25" s="142"/>
      <c r="F25" s="163"/>
      <c r="G25" s="142"/>
      <c r="H25" s="142"/>
      <c r="J25" s="5"/>
    </row>
    <row r="26" spans="1:10" ht="15.95" customHeight="1" x14ac:dyDescent="0.25">
      <c r="A26" s="56" t="s">
        <v>53</v>
      </c>
      <c r="B26" s="144"/>
      <c r="C26" s="144"/>
      <c r="D26" s="144"/>
      <c r="E26" s="144"/>
      <c r="F26" s="163"/>
      <c r="G26" s="144"/>
      <c r="H26" s="144"/>
      <c r="J26" s="4"/>
    </row>
    <row r="27" spans="1:10" ht="15.95" customHeight="1" x14ac:dyDescent="0.25">
      <c r="A27" s="56" t="s">
        <v>55</v>
      </c>
      <c r="B27" s="146"/>
      <c r="C27" s="146"/>
      <c r="D27" s="146"/>
      <c r="E27" s="146"/>
      <c r="F27" s="164"/>
      <c r="G27" s="146"/>
      <c r="H27" s="146"/>
      <c r="J27" s="4"/>
    </row>
    <row r="28" spans="1:10" s="3" customFormat="1" ht="15.95" customHeight="1" thickBot="1" x14ac:dyDescent="0.3">
      <c r="A28" s="57" t="s">
        <v>52</v>
      </c>
      <c r="B28" s="148"/>
      <c r="C28" s="148"/>
      <c r="D28" s="148"/>
      <c r="E28" s="148"/>
      <c r="F28" s="165"/>
      <c r="G28" s="148"/>
      <c r="H28" s="148"/>
    </row>
    <row r="29" spans="1:10" ht="15.95" customHeight="1" x14ac:dyDescent="0.25">
      <c r="A29" s="67"/>
      <c r="B29" s="59">
        <f t="array" ref="B29:H29">DaysAndWeeks+DATE(CalendarYear,6,1)-WEEKDAY(DATE(CalendarYear,6,1),(WeekStart="Monday")+1)+15</f>
        <v>45823</v>
      </c>
      <c r="C29" s="60">
        <v>45824</v>
      </c>
      <c r="D29" s="60">
        <v>45825</v>
      </c>
      <c r="E29" s="60">
        <v>45826</v>
      </c>
      <c r="F29" s="60">
        <v>45827</v>
      </c>
      <c r="G29" s="60">
        <v>45828</v>
      </c>
      <c r="H29" s="61">
        <v>45829</v>
      </c>
    </row>
    <row r="30" spans="1:10" ht="15.95" customHeight="1" x14ac:dyDescent="0.25">
      <c r="A30" s="54" t="s">
        <v>62</v>
      </c>
      <c r="B30" s="166"/>
      <c r="C30" s="167"/>
      <c r="D30" s="167"/>
      <c r="E30" s="167"/>
      <c r="F30" s="167"/>
      <c r="G30" s="167"/>
      <c r="H30" s="118"/>
    </row>
    <row r="31" spans="1:10" ht="15.95" customHeight="1" x14ac:dyDescent="0.25">
      <c r="A31" s="51" t="s">
        <v>51</v>
      </c>
      <c r="B31" s="168"/>
      <c r="C31" s="169"/>
      <c r="D31" s="150"/>
      <c r="E31" s="169"/>
      <c r="F31" s="169"/>
      <c r="G31" s="169"/>
      <c r="H31" s="120"/>
    </row>
    <row r="32" spans="1:10" ht="15.95" customHeight="1" x14ac:dyDescent="0.25">
      <c r="A32" s="51" t="s">
        <v>53</v>
      </c>
      <c r="B32" s="168"/>
      <c r="C32" s="169"/>
      <c r="D32" s="150"/>
      <c r="E32" s="169"/>
      <c r="F32" s="169"/>
      <c r="G32" s="169"/>
      <c r="H32" s="120"/>
    </row>
    <row r="33" spans="1:10" ht="15.95" customHeight="1" x14ac:dyDescent="0.25">
      <c r="A33" s="51" t="s">
        <v>55</v>
      </c>
      <c r="B33" s="170"/>
      <c r="C33" s="171"/>
      <c r="D33" s="151"/>
      <c r="E33" s="171"/>
      <c r="F33" s="171"/>
      <c r="G33" s="171"/>
      <c r="H33" s="123"/>
    </row>
    <row r="34" spans="1:10" ht="15.95" customHeight="1" thickBot="1" x14ac:dyDescent="0.3">
      <c r="A34" s="52" t="s">
        <v>52</v>
      </c>
      <c r="B34" s="172"/>
      <c r="C34" s="173"/>
      <c r="D34" s="152"/>
      <c r="E34" s="173"/>
      <c r="F34" s="173"/>
      <c r="G34" s="174"/>
      <c r="H34" s="128"/>
    </row>
    <row r="35" spans="1:10" s="3" customFormat="1" ht="15.95" customHeight="1" x14ac:dyDescent="0.25">
      <c r="A35" s="75" t="s">
        <v>62</v>
      </c>
      <c r="B35" s="130"/>
      <c r="C35" s="130"/>
      <c r="D35" s="130"/>
      <c r="E35" s="130"/>
      <c r="F35" s="130"/>
      <c r="G35" s="130"/>
      <c r="H35" s="130"/>
    </row>
    <row r="36" spans="1:10" s="3" customFormat="1" ht="15.95" customHeight="1" x14ac:dyDescent="0.25">
      <c r="A36" s="72" t="s">
        <v>51</v>
      </c>
      <c r="B36" s="142"/>
      <c r="C36" s="142"/>
      <c r="D36" s="142"/>
      <c r="E36" s="142"/>
      <c r="F36" s="163"/>
      <c r="G36" s="142"/>
      <c r="H36" s="142"/>
      <c r="J36" s="5"/>
    </row>
    <row r="37" spans="1:10" ht="15.95" customHeight="1" x14ac:dyDescent="0.25">
      <c r="A37" s="56" t="s">
        <v>53</v>
      </c>
      <c r="B37" s="144"/>
      <c r="C37" s="144"/>
      <c r="D37" s="144"/>
      <c r="E37" s="144"/>
      <c r="F37" s="163"/>
      <c r="G37" s="144"/>
      <c r="H37" s="144"/>
      <c r="J37" s="4"/>
    </row>
    <row r="38" spans="1:10" ht="15.95" customHeight="1" x14ac:dyDescent="0.25">
      <c r="A38" s="56" t="s">
        <v>55</v>
      </c>
      <c r="B38" s="146"/>
      <c r="C38" s="146"/>
      <c r="D38" s="146"/>
      <c r="E38" s="146"/>
      <c r="F38" s="164"/>
      <c r="G38" s="146"/>
      <c r="H38" s="146"/>
      <c r="J38" s="4"/>
    </row>
    <row r="39" spans="1:10" s="3" customFormat="1" ht="15.95" customHeight="1" thickBot="1" x14ac:dyDescent="0.3">
      <c r="A39" s="57" t="s">
        <v>52</v>
      </c>
      <c r="B39" s="148"/>
      <c r="C39" s="148"/>
      <c r="D39" s="148"/>
      <c r="E39" s="148"/>
      <c r="F39" s="165"/>
      <c r="G39" s="148"/>
      <c r="H39" s="148"/>
    </row>
    <row r="40" spans="1:10" ht="15.95" customHeight="1" x14ac:dyDescent="0.25">
      <c r="A40" s="67"/>
      <c r="B40" s="64">
        <f t="array" ref="B40:H40">DaysAndWeeks+DATE(CalendarYear,6,1)-WEEKDAY(DATE(CalendarYear,6,1),(WeekStart="Monday")+1)+22</f>
        <v>45830</v>
      </c>
      <c r="C40" s="65">
        <v>45831</v>
      </c>
      <c r="D40" s="65">
        <v>45832</v>
      </c>
      <c r="E40" s="65">
        <v>45833</v>
      </c>
      <c r="F40" s="65">
        <v>45834</v>
      </c>
      <c r="G40" s="65">
        <v>45835</v>
      </c>
      <c r="H40" s="66">
        <v>45836</v>
      </c>
    </row>
    <row r="41" spans="1:10" ht="15.95" customHeight="1" x14ac:dyDescent="0.25">
      <c r="A41" s="54" t="s">
        <v>62</v>
      </c>
      <c r="B41" s="166"/>
      <c r="C41" s="167"/>
      <c r="D41" s="167"/>
      <c r="E41" s="167"/>
      <c r="F41" s="167"/>
      <c r="G41" s="167"/>
      <c r="H41" s="118"/>
    </row>
    <row r="42" spans="1:10" ht="15.95" customHeight="1" x14ac:dyDescent="0.25">
      <c r="A42" s="51" t="s">
        <v>51</v>
      </c>
      <c r="B42" s="168"/>
      <c r="C42" s="169"/>
      <c r="D42" s="150"/>
      <c r="E42" s="169"/>
      <c r="F42" s="169"/>
      <c r="G42" s="169"/>
      <c r="H42" s="120"/>
    </row>
    <row r="43" spans="1:10" ht="15.95" customHeight="1" x14ac:dyDescent="0.25">
      <c r="A43" s="51" t="s">
        <v>53</v>
      </c>
      <c r="B43" s="168"/>
      <c r="C43" s="169"/>
      <c r="D43" s="150"/>
      <c r="E43" s="169"/>
      <c r="F43" s="169"/>
      <c r="G43" s="169"/>
      <c r="H43" s="120"/>
    </row>
    <row r="44" spans="1:10" ht="15.95" customHeight="1" x14ac:dyDescent="0.25">
      <c r="A44" s="51" t="s">
        <v>55</v>
      </c>
      <c r="B44" s="170"/>
      <c r="C44" s="171"/>
      <c r="D44" s="151"/>
      <c r="E44" s="171"/>
      <c r="F44" s="171"/>
      <c r="G44" s="171"/>
      <c r="H44" s="123"/>
    </row>
    <row r="45" spans="1:10" ht="15.95" customHeight="1" thickBot="1" x14ac:dyDescent="0.3">
      <c r="A45" s="52" t="s">
        <v>52</v>
      </c>
      <c r="B45" s="172"/>
      <c r="C45" s="173"/>
      <c r="D45" s="152"/>
      <c r="E45" s="173"/>
      <c r="F45" s="173"/>
      <c r="G45" s="174"/>
      <c r="H45" s="128"/>
    </row>
    <row r="46" spans="1:10" s="3" customFormat="1" ht="15.95" customHeight="1" x14ac:dyDescent="0.25">
      <c r="A46" s="75" t="s">
        <v>62</v>
      </c>
      <c r="B46" s="130"/>
      <c r="C46" s="130"/>
      <c r="D46" s="130"/>
      <c r="E46" s="130"/>
      <c r="F46" s="130"/>
      <c r="G46" s="130"/>
      <c r="H46" s="130"/>
    </row>
    <row r="47" spans="1:10" s="3" customFormat="1" ht="15.95" customHeight="1" x14ac:dyDescent="0.25">
      <c r="A47" s="72" t="s">
        <v>51</v>
      </c>
      <c r="B47" s="142"/>
      <c r="C47" s="142"/>
      <c r="D47" s="142"/>
      <c r="E47" s="142"/>
      <c r="F47" s="163"/>
      <c r="G47" s="142"/>
      <c r="H47" s="142"/>
      <c r="J47" s="5"/>
    </row>
    <row r="48" spans="1:10" ht="15.95" customHeight="1" x14ac:dyDescent="0.25">
      <c r="A48" s="56" t="s">
        <v>53</v>
      </c>
      <c r="B48" s="144"/>
      <c r="C48" s="144"/>
      <c r="D48" s="144"/>
      <c r="E48" s="144"/>
      <c r="F48" s="163"/>
      <c r="G48" s="144"/>
      <c r="H48" s="144"/>
      <c r="J48" s="4"/>
    </row>
    <row r="49" spans="1:10" ht="15.95" customHeight="1" x14ac:dyDescent="0.25">
      <c r="A49" s="56" t="s">
        <v>55</v>
      </c>
      <c r="B49" s="146"/>
      <c r="C49" s="146"/>
      <c r="D49" s="146"/>
      <c r="E49" s="146"/>
      <c r="F49" s="164"/>
      <c r="G49" s="146"/>
      <c r="H49" s="146"/>
      <c r="J49" s="4"/>
    </row>
    <row r="50" spans="1:10" s="3" customFormat="1" ht="15.95" customHeight="1" thickBot="1" x14ac:dyDescent="0.3">
      <c r="A50" s="57" t="s">
        <v>52</v>
      </c>
      <c r="B50" s="148"/>
      <c r="C50" s="148"/>
      <c r="D50" s="148"/>
      <c r="E50" s="148"/>
      <c r="F50" s="165"/>
      <c r="G50" s="148"/>
      <c r="H50" s="148"/>
    </row>
    <row r="51" spans="1:10" ht="15.95" customHeight="1" x14ac:dyDescent="0.25">
      <c r="A51" s="67"/>
      <c r="B51" s="59">
        <f t="array" ref="B51:H51">DaysAndWeeks+DATE(CalendarYear,6,1)-WEEKDAY(DATE(CalendarYear,6,1),(WeekStart="Monday")+1)+29</f>
        <v>45837</v>
      </c>
      <c r="C51" s="60">
        <v>45838</v>
      </c>
      <c r="D51" s="60">
        <v>45839</v>
      </c>
      <c r="E51" s="60">
        <v>45840</v>
      </c>
      <c r="F51" s="60">
        <v>45841</v>
      </c>
      <c r="G51" s="60">
        <v>45842</v>
      </c>
      <c r="H51" s="61">
        <v>45843</v>
      </c>
    </row>
    <row r="52" spans="1:10" ht="15.95" customHeight="1" x14ac:dyDescent="0.25">
      <c r="A52" s="54" t="s">
        <v>62</v>
      </c>
      <c r="B52" s="166"/>
      <c r="C52" s="167"/>
      <c r="D52" s="167"/>
      <c r="E52" s="167"/>
      <c r="F52" s="167"/>
      <c r="G52" s="167"/>
      <c r="H52" s="118"/>
    </row>
    <row r="53" spans="1:10" ht="15.95" customHeight="1" x14ac:dyDescent="0.25">
      <c r="A53" s="51" t="s">
        <v>51</v>
      </c>
      <c r="B53" s="168"/>
      <c r="C53" s="169"/>
      <c r="D53" s="150"/>
      <c r="E53" s="169"/>
      <c r="F53" s="169"/>
      <c r="G53" s="169"/>
      <c r="H53" s="120"/>
    </row>
    <row r="54" spans="1:10" ht="15.95" customHeight="1" x14ac:dyDescent="0.25">
      <c r="A54" s="51" t="s">
        <v>53</v>
      </c>
      <c r="B54" s="168"/>
      <c r="C54" s="169"/>
      <c r="D54" s="150"/>
      <c r="E54" s="169"/>
      <c r="F54" s="169"/>
      <c r="G54" s="169"/>
      <c r="H54" s="120"/>
    </row>
    <row r="55" spans="1:10" ht="15.95" customHeight="1" x14ac:dyDescent="0.25">
      <c r="A55" s="51" t="s">
        <v>55</v>
      </c>
      <c r="B55" s="170"/>
      <c r="C55" s="171"/>
      <c r="D55" s="151"/>
      <c r="E55" s="171"/>
      <c r="F55" s="171"/>
      <c r="G55" s="171"/>
      <c r="H55" s="123"/>
    </row>
    <row r="56" spans="1:10" ht="15.95" customHeight="1" thickBot="1" x14ac:dyDescent="0.3">
      <c r="A56" s="52" t="s">
        <v>52</v>
      </c>
      <c r="B56" s="172"/>
      <c r="C56" s="173"/>
      <c r="D56" s="152"/>
      <c r="E56" s="173"/>
      <c r="F56" s="173"/>
      <c r="G56" s="174"/>
      <c r="H56" s="128"/>
    </row>
    <row r="57" spans="1:10" s="3" customFormat="1" ht="15.95" customHeight="1" x14ac:dyDescent="0.25">
      <c r="A57" s="75" t="s">
        <v>62</v>
      </c>
      <c r="B57" s="130"/>
      <c r="C57" s="130"/>
      <c r="D57" s="130"/>
      <c r="E57" s="130"/>
      <c r="F57" s="130"/>
      <c r="G57" s="130"/>
      <c r="H57" s="130"/>
    </row>
    <row r="58" spans="1:10" s="3" customFormat="1" ht="15.95" customHeight="1" x14ac:dyDescent="0.25">
      <c r="A58" s="72" t="s">
        <v>51</v>
      </c>
      <c r="B58" s="142"/>
      <c r="C58" s="142"/>
      <c r="D58" s="142"/>
      <c r="E58" s="142"/>
      <c r="F58" s="163"/>
      <c r="G58" s="142"/>
      <c r="H58" s="142"/>
      <c r="J58" s="5"/>
    </row>
    <row r="59" spans="1:10" ht="15.95" customHeight="1" x14ac:dyDescent="0.25">
      <c r="A59" s="56" t="s">
        <v>53</v>
      </c>
      <c r="B59" s="144"/>
      <c r="C59" s="144"/>
      <c r="D59" s="144"/>
      <c r="E59" s="144"/>
      <c r="F59" s="163"/>
      <c r="G59" s="144"/>
      <c r="H59" s="144"/>
      <c r="J59" s="4"/>
    </row>
    <row r="60" spans="1:10" ht="15.95" customHeight="1" x14ac:dyDescent="0.25">
      <c r="A60" s="56" t="s">
        <v>55</v>
      </c>
      <c r="B60" s="146"/>
      <c r="C60" s="146"/>
      <c r="D60" s="146"/>
      <c r="E60" s="146"/>
      <c r="F60" s="164"/>
      <c r="G60" s="146"/>
      <c r="H60" s="146"/>
      <c r="J60" s="4"/>
    </row>
    <row r="61" spans="1:10" s="3" customFormat="1" ht="15.95" customHeight="1" thickBot="1" x14ac:dyDescent="0.3">
      <c r="A61" s="57" t="s">
        <v>52</v>
      </c>
      <c r="B61" s="148"/>
      <c r="C61" s="148"/>
      <c r="D61" s="148"/>
      <c r="E61" s="148"/>
      <c r="F61" s="165"/>
      <c r="G61" s="148"/>
      <c r="H61" s="148"/>
    </row>
    <row r="62" spans="1:10" ht="15.95" customHeight="1" x14ac:dyDescent="0.25">
      <c r="A62" s="68"/>
      <c r="B62" s="64">
        <f t="array" ref="B62:C62">DaysAndWeeks+DATE(CalendarYear,6,1)-WEEKDAY(DATE(CalendarYear,6,1),(WeekStart="Monday")+1)+36</f>
        <v>45844</v>
      </c>
      <c r="C62" s="65">
        <v>45845</v>
      </c>
      <c r="D62" s="188" t="s">
        <v>5</v>
      </c>
      <c r="E62" s="189"/>
      <c r="F62" s="190"/>
      <c r="G62" s="191" t="s">
        <v>6</v>
      </c>
      <c r="H62" s="192"/>
    </row>
    <row r="63" spans="1:10" ht="15.95" customHeight="1" x14ac:dyDescent="0.25">
      <c r="A63" s="54" t="s">
        <v>62</v>
      </c>
      <c r="B63" s="166"/>
      <c r="C63" s="167"/>
      <c r="D63" s="193" t="s">
        <v>115</v>
      </c>
      <c r="E63" s="194"/>
      <c r="F63" s="195"/>
      <c r="G63" s="196" t="s">
        <v>46</v>
      </c>
      <c r="H63" s="197"/>
    </row>
    <row r="64" spans="1:10" ht="15.95" customHeight="1" x14ac:dyDescent="0.25">
      <c r="A64" s="51" t="s">
        <v>51</v>
      </c>
      <c r="B64" s="168"/>
      <c r="C64" s="169"/>
      <c r="D64" s="193"/>
      <c r="E64" s="194"/>
      <c r="F64" s="195"/>
      <c r="G64" s="196"/>
      <c r="H64" s="197"/>
    </row>
    <row r="65" spans="1:8" ht="15.95" customHeight="1" x14ac:dyDescent="0.25">
      <c r="A65" s="51" t="s">
        <v>53</v>
      </c>
      <c r="B65" s="168"/>
      <c r="C65" s="169"/>
      <c r="D65" s="193" t="s">
        <v>96</v>
      </c>
      <c r="E65" s="194"/>
      <c r="F65" s="195"/>
      <c r="G65" s="196" t="s">
        <v>44</v>
      </c>
      <c r="H65" s="197"/>
    </row>
    <row r="66" spans="1:8" ht="15.95" customHeight="1" x14ac:dyDescent="0.25">
      <c r="A66" s="51" t="s">
        <v>55</v>
      </c>
      <c r="B66" s="170"/>
      <c r="C66" s="171"/>
      <c r="D66" s="193"/>
      <c r="E66" s="194"/>
      <c r="F66" s="195"/>
      <c r="G66" s="198" t="s">
        <v>45</v>
      </c>
      <c r="H66" s="199"/>
    </row>
    <row r="67" spans="1:8" ht="15.95" customHeight="1" thickBot="1" x14ac:dyDescent="0.3">
      <c r="A67" s="53" t="s">
        <v>52</v>
      </c>
      <c r="B67" s="175"/>
      <c r="C67" s="176"/>
      <c r="D67" s="193" t="s">
        <v>97</v>
      </c>
      <c r="E67" s="194"/>
      <c r="F67" s="200"/>
      <c r="G67" s="198"/>
      <c r="H67" s="199"/>
    </row>
    <row r="68" spans="1:8" ht="15.95" customHeight="1" x14ac:dyDescent="0.25">
      <c r="A68" s="75" t="s">
        <v>62</v>
      </c>
      <c r="B68" s="130"/>
      <c r="C68" s="177"/>
      <c r="D68" s="193"/>
      <c r="E68" s="194"/>
      <c r="F68" s="200"/>
      <c r="G68" s="198"/>
      <c r="H68" s="199"/>
    </row>
    <row r="69" spans="1:8" ht="15.95" customHeight="1" x14ac:dyDescent="0.25">
      <c r="A69" s="72" t="s">
        <v>51</v>
      </c>
      <c r="B69" s="142"/>
      <c r="C69" s="178"/>
      <c r="D69" s="201" t="s">
        <v>117</v>
      </c>
      <c r="E69" s="202"/>
      <c r="F69" s="203"/>
      <c r="G69" s="198"/>
      <c r="H69" s="199"/>
    </row>
    <row r="70" spans="1:8" ht="15.95" customHeight="1" x14ac:dyDescent="0.25">
      <c r="A70" s="56" t="s">
        <v>53</v>
      </c>
      <c r="B70" s="144"/>
      <c r="C70" s="179"/>
      <c r="D70" s="158"/>
      <c r="E70" s="157"/>
      <c r="F70" s="161"/>
      <c r="G70" s="198"/>
      <c r="H70" s="199"/>
    </row>
    <row r="71" spans="1:8" ht="15.95" customHeight="1" x14ac:dyDescent="0.25">
      <c r="A71" s="56" t="s">
        <v>55</v>
      </c>
      <c r="B71" s="146"/>
      <c r="C71" s="180"/>
      <c r="D71" s="158"/>
      <c r="E71" s="157"/>
      <c r="F71" s="161"/>
      <c r="G71" s="198"/>
      <c r="H71" s="199"/>
    </row>
    <row r="72" spans="1:8" ht="15.95" customHeight="1" thickBot="1" x14ac:dyDescent="0.3">
      <c r="A72" s="57" t="s">
        <v>52</v>
      </c>
      <c r="B72" s="148"/>
      <c r="C72" s="181"/>
      <c r="D72" s="159"/>
      <c r="E72" s="160"/>
      <c r="F72" s="162"/>
      <c r="G72" s="160"/>
      <c r="H72" s="162"/>
    </row>
  </sheetData>
  <mergeCells count="12">
    <mergeCell ref="D63:F64"/>
    <mergeCell ref="G63:H65"/>
    <mergeCell ref="D65:F66"/>
    <mergeCell ref="G66:H71"/>
    <mergeCell ref="D67:F68"/>
    <mergeCell ref="D69:F69"/>
    <mergeCell ref="G62:H62"/>
    <mergeCell ref="B1:D4"/>
    <mergeCell ref="E2:F2"/>
    <mergeCell ref="E3:F3"/>
    <mergeCell ref="E4:F4"/>
    <mergeCell ref="D62:F62"/>
  </mergeCells>
  <conditionalFormatting sqref="B62:C62">
    <cfRule type="expression" dxfId="125" priority="19">
      <formula>AND(DAY(B62)&gt;=1,DAY(B62)&lt;=15)</formula>
    </cfRule>
  </conditionalFormatting>
  <conditionalFormatting sqref="B68:C71">
    <cfRule type="expression" dxfId="124" priority="2">
      <formula>DAY(B68)&gt;8</formula>
    </cfRule>
  </conditionalFormatting>
  <conditionalFormatting sqref="B14:E16 G14:G16">
    <cfRule type="expression" dxfId="123" priority="18">
      <formula>DAY(B14)&gt;8</formula>
    </cfRule>
  </conditionalFormatting>
  <conditionalFormatting sqref="B25:E27 G25:G27">
    <cfRule type="expression" dxfId="122" priority="15">
      <formula>DAY(B25)&gt;8</formula>
    </cfRule>
  </conditionalFormatting>
  <conditionalFormatting sqref="B36:E38 G36:G38">
    <cfRule type="expression" dxfId="121" priority="12">
      <formula>DAY(B36)&gt;8</formula>
    </cfRule>
  </conditionalFormatting>
  <conditionalFormatting sqref="B47:E49 G47:G49">
    <cfRule type="expression" dxfId="120" priority="9">
      <formula>DAY(B47)&gt;8</formula>
    </cfRule>
  </conditionalFormatting>
  <conditionalFormatting sqref="B58:E60 G58:G60">
    <cfRule type="expression" dxfId="119" priority="6">
      <formula>DAY(B58)&gt;8</formula>
    </cfRule>
  </conditionalFormatting>
  <conditionalFormatting sqref="B7:G11">
    <cfRule type="expression" dxfId="118" priority="25">
      <formula>DAY(B7)&gt;8</formula>
    </cfRule>
  </conditionalFormatting>
  <conditionalFormatting sqref="B13:G13">
    <cfRule type="expression" dxfId="117" priority="17">
      <formula>DAY(B13)&gt;8</formula>
    </cfRule>
  </conditionalFormatting>
  <conditionalFormatting sqref="B24:G24">
    <cfRule type="expression" dxfId="116" priority="14">
      <formula>DAY(B24)&gt;8</formula>
    </cfRule>
  </conditionalFormatting>
  <conditionalFormatting sqref="B35:G35">
    <cfRule type="expression" dxfId="115" priority="11">
      <formula>DAY(B35)&gt;8</formula>
    </cfRule>
  </conditionalFormatting>
  <conditionalFormatting sqref="B46:G46">
    <cfRule type="expression" dxfId="114" priority="8">
      <formula>DAY(B46)&gt;8</formula>
    </cfRule>
  </conditionalFormatting>
  <conditionalFormatting sqref="B57:G57">
    <cfRule type="expression" dxfId="113" priority="5">
      <formula>DAY(B57)&gt;8</formula>
    </cfRule>
  </conditionalFormatting>
  <conditionalFormatting sqref="B51:H51">
    <cfRule type="expression" dxfId="112" priority="26">
      <formula>AND(DAY(B51)&gt;=1,DAY(B51)&lt;=15)</formula>
    </cfRule>
  </conditionalFormatting>
  <conditionalFormatting sqref="D20:D22">
    <cfRule type="expression" dxfId="111" priority="23">
      <formula>DAY(D20)&gt;8</formula>
    </cfRule>
  </conditionalFormatting>
  <conditionalFormatting sqref="D31:D33">
    <cfRule type="expression" dxfId="110" priority="22">
      <formula>DAY(D31)&gt;8</formula>
    </cfRule>
  </conditionalFormatting>
  <conditionalFormatting sqref="D42:D44">
    <cfRule type="expression" dxfId="109" priority="21">
      <formula>DAY(D42)&gt;8</formula>
    </cfRule>
  </conditionalFormatting>
  <conditionalFormatting sqref="D53:D55">
    <cfRule type="expression" dxfId="108" priority="20">
      <formula>DAY(D53)&gt;8</formula>
    </cfRule>
  </conditionalFormatting>
  <dataValidations count="9">
    <dataValidation allowBlank="1" showInputMessage="1" showErrorMessage="1" prompt="Automatically determined weekday" sqref="C6:H6" xr:uid="{00000000-0002-0000-05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64:B66 B7:B10 B19:B22 B30:B32 B41:B43 B52:B54 B14:B16 B25:B27 B36:B38 B47:B49 B58:B60 B69:B71" xr:uid="{00000000-0002-0000-0500-000001000000}"/>
    <dataValidation allowBlank="1" showInputMessage="1" showErrorMessage="1" prompt="Enter Notes in the cell at right" sqref="D62:D63 D65 D67" xr:uid="{4D2B6729-80B2-43B6-A3AA-35CD8B4DCAA8}"/>
    <dataValidation allowBlank="1" showInputMessage="1" showErrorMessage="1" prompt="Enter Notes in this cell" sqref="E62:F62" xr:uid="{2493D07E-8DC4-4122-BC43-3EAAA248B36E}"/>
    <dataValidation allowBlank="1" showInputMessage="1" showErrorMessage="1" prompt="This row &amp; rows 6, 8, 10, 12, &amp; 14 are cells for entering daily notes related to the calendar day in the cell above" sqref="B11:B13 B17 B24 B28 B35 B39 B46 B50 B57 B61 B68 B72" xr:uid="{00000000-0002-0000-05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5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500-000007000000}"/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C8B142BA-70E8-47AA-8C51-01C5DE8D9DE6}"/>
    <dataValidation allowBlank="1" showInputMessage="1" showErrorMessage="1" prompt="Select week start day in cell at right" sqref="J14 J25 J36 J47 J58" xr:uid="{0797E517-7CEF-4031-9219-1EBCB6C17866}"/>
  </dataValidations>
  <printOptions horizontalCentered="1" verticalCentered="1"/>
  <pageMargins left="0.7" right="0.7" top="0.75" bottom="0.75" header="0.3" footer="0.3"/>
  <pageSetup scale="76" fitToHeight="2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-0.249977111117893"/>
    <pageSetUpPr fitToPage="1"/>
  </sheetPr>
  <dimension ref="A1:J72"/>
  <sheetViews>
    <sheetView showGridLines="0" zoomScaleNormal="100" workbookViewId="0">
      <selection activeCell="D10" sqref="D10"/>
    </sheetView>
  </sheetViews>
  <sheetFormatPr defaultColWidth="8.625" defaultRowHeight="15" x14ac:dyDescent="0.25"/>
  <cols>
    <col min="1" max="1" width="18.625" customWidth="1"/>
    <col min="2" max="8" width="20.625" customWidth="1"/>
    <col min="9" max="9" width="2.625" customWidth="1"/>
  </cols>
  <sheetData>
    <row r="1" spans="1:10" ht="18.75" customHeight="1" x14ac:dyDescent="0.25">
      <c r="B1" s="205" t="str">
        <f>"July "&amp;CalendarYear</f>
        <v>July 2025</v>
      </c>
      <c r="C1" s="205"/>
      <c r="D1" s="205"/>
      <c r="E1" s="47" t="s">
        <v>105</v>
      </c>
      <c r="F1" s="47"/>
      <c r="G1" s="47"/>
      <c r="H1" s="48"/>
    </row>
    <row r="2" spans="1:10" ht="18.75" customHeight="1" x14ac:dyDescent="0.25">
      <c r="B2" s="205"/>
      <c r="C2" s="205"/>
      <c r="D2" s="205"/>
      <c r="E2" s="215"/>
      <c r="F2" s="216"/>
      <c r="G2" s="20" t="s">
        <v>9</v>
      </c>
      <c r="H2" s="20" t="s">
        <v>10</v>
      </c>
    </row>
    <row r="3" spans="1:10" ht="18.75" customHeight="1" x14ac:dyDescent="0.25">
      <c r="B3" s="205"/>
      <c r="C3" s="205"/>
      <c r="D3" s="205"/>
      <c r="E3" s="215"/>
      <c r="F3" s="216"/>
      <c r="G3" s="20" t="s">
        <v>11</v>
      </c>
      <c r="H3" s="20" t="s">
        <v>12</v>
      </c>
    </row>
    <row r="4" spans="1:10" ht="18.75" customHeight="1" thickBot="1" x14ac:dyDescent="0.3">
      <c r="B4" s="206"/>
      <c r="C4" s="206"/>
      <c r="D4" s="206"/>
      <c r="E4" s="213"/>
      <c r="F4" s="214"/>
      <c r="G4" s="21" t="s">
        <v>4</v>
      </c>
      <c r="H4" s="22" t="s">
        <v>13</v>
      </c>
    </row>
    <row r="5" spans="1:10" ht="19.5" customHeight="1" x14ac:dyDescent="0.25">
      <c r="B5" s="14"/>
      <c r="C5" s="14"/>
      <c r="D5" s="14"/>
      <c r="E5" s="15"/>
      <c r="F5" s="16"/>
      <c r="G5" s="12"/>
      <c r="H5" s="13"/>
    </row>
    <row r="6" spans="1:10" ht="15.95" customHeight="1" x14ac:dyDescent="0.25">
      <c r="B6" s="18" t="str">
        <f>IF(WeekStart="SUNDAY", "SUNDAY","MONDAY")</f>
        <v>SUNDAY</v>
      </c>
      <c r="C6" s="17" t="str">
        <f t="shared" ref="C6:H6" si="0">UPPER(TEXT(C7,"dddd"))</f>
        <v>MONDAY</v>
      </c>
      <c r="D6" s="17" t="str">
        <f t="shared" si="0"/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</row>
    <row r="7" spans="1:10" ht="15.95" customHeight="1" x14ac:dyDescent="0.25">
      <c r="A7" s="85"/>
      <c r="B7" s="59">
        <f t="array" ref="B7:H7">DaysAndWeeks+DATE(CalendarYear,7,1)-WEEKDAY(DATE(CalendarYear,7,1),(WeekStart="Monday")+1)+1</f>
        <v>45837</v>
      </c>
      <c r="C7" s="60">
        <v>45838</v>
      </c>
      <c r="D7" s="60">
        <v>45839</v>
      </c>
      <c r="E7" s="60">
        <v>45840</v>
      </c>
      <c r="F7" s="60">
        <v>45841</v>
      </c>
      <c r="G7" s="60">
        <v>45842</v>
      </c>
      <c r="H7" s="61">
        <v>45843</v>
      </c>
      <c r="I7" s="86"/>
    </row>
    <row r="8" spans="1:10" ht="15.95" customHeight="1" x14ac:dyDescent="0.25">
      <c r="A8" s="54" t="s">
        <v>62</v>
      </c>
      <c r="B8" s="149"/>
      <c r="C8" s="149"/>
      <c r="D8" s="149"/>
      <c r="E8" s="149"/>
      <c r="F8" s="149"/>
      <c r="G8" s="149"/>
      <c r="H8" s="149"/>
    </row>
    <row r="9" spans="1:10" ht="15.95" customHeight="1" x14ac:dyDescent="0.25">
      <c r="A9" s="51" t="s">
        <v>51</v>
      </c>
      <c r="B9" s="150"/>
      <c r="C9" s="150"/>
      <c r="D9" s="150"/>
      <c r="E9" s="150"/>
      <c r="F9" s="150"/>
      <c r="G9" s="150"/>
      <c r="H9" s="150"/>
    </row>
    <row r="10" spans="1:10" ht="15.95" customHeight="1" x14ac:dyDescent="0.25">
      <c r="A10" s="51" t="s">
        <v>53</v>
      </c>
      <c r="B10" s="150"/>
      <c r="C10" s="150"/>
      <c r="D10" s="150"/>
      <c r="E10" s="150"/>
      <c r="F10" s="150"/>
      <c r="G10" s="150"/>
      <c r="H10" s="150"/>
    </row>
    <row r="11" spans="1:10" ht="15.95" customHeight="1" x14ac:dyDescent="0.25">
      <c r="A11" s="51" t="s">
        <v>55</v>
      </c>
      <c r="B11" s="151"/>
      <c r="C11" s="151"/>
      <c r="D11" s="151"/>
      <c r="E11" s="151"/>
      <c r="F11" s="151"/>
      <c r="G11" s="151"/>
      <c r="H11" s="151"/>
    </row>
    <row r="12" spans="1:10" ht="15.95" customHeight="1" thickBot="1" x14ac:dyDescent="0.3">
      <c r="A12" s="52" t="s">
        <v>52</v>
      </c>
      <c r="B12" s="152"/>
      <c r="C12" s="152"/>
      <c r="D12" s="152"/>
      <c r="E12" s="152"/>
      <c r="F12" s="152"/>
      <c r="G12" s="152"/>
      <c r="H12" s="152"/>
    </row>
    <row r="13" spans="1:10" s="3" customFormat="1" ht="15.95" customHeight="1" x14ac:dyDescent="0.25">
      <c r="A13" s="75" t="s">
        <v>62</v>
      </c>
      <c r="B13" s="130"/>
      <c r="C13" s="130"/>
      <c r="D13" s="130"/>
      <c r="E13" s="130"/>
      <c r="F13" s="130"/>
      <c r="G13" s="130"/>
      <c r="H13" s="130"/>
    </row>
    <row r="14" spans="1:10" s="3" customFormat="1" ht="15.95" customHeight="1" x14ac:dyDescent="0.25">
      <c r="A14" s="72" t="s">
        <v>51</v>
      </c>
      <c r="B14" s="142"/>
      <c r="C14" s="142"/>
      <c r="D14" s="142"/>
      <c r="E14" s="142"/>
      <c r="F14" s="163"/>
      <c r="G14" s="142"/>
      <c r="H14" s="142"/>
      <c r="J14" s="5"/>
    </row>
    <row r="15" spans="1:10" ht="15.95" customHeight="1" x14ac:dyDescent="0.25">
      <c r="A15" s="56" t="s">
        <v>53</v>
      </c>
      <c r="B15" s="144"/>
      <c r="C15" s="144"/>
      <c r="D15" s="144"/>
      <c r="E15" s="144"/>
      <c r="F15" s="163"/>
      <c r="G15" s="144"/>
      <c r="H15" s="144"/>
      <c r="J15" s="4"/>
    </row>
    <row r="16" spans="1:10" ht="15.95" customHeight="1" x14ac:dyDescent="0.25">
      <c r="A16" s="56" t="s">
        <v>55</v>
      </c>
      <c r="B16" s="146"/>
      <c r="C16" s="146"/>
      <c r="D16" s="146"/>
      <c r="E16" s="146"/>
      <c r="F16" s="164"/>
      <c r="G16" s="146"/>
      <c r="H16" s="146"/>
      <c r="J16" s="4"/>
    </row>
    <row r="17" spans="1:10" s="3" customFormat="1" ht="15.95" customHeight="1" thickBot="1" x14ac:dyDescent="0.3">
      <c r="A17" s="57" t="s">
        <v>52</v>
      </c>
      <c r="B17" s="148"/>
      <c r="C17" s="148"/>
      <c r="D17" s="148"/>
      <c r="E17" s="148"/>
      <c r="F17" s="165"/>
      <c r="G17" s="148"/>
      <c r="H17" s="148"/>
    </row>
    <row r="18" spans="1:10" ht="15.95" customHeight="1" x14ac:dyDescent="0.25">
      <c r="A18" s="63"/>
      <c r="B18" s="64">
        <f t="array" ref="B18:H18">DaysAndWeeks+DATE(CalendarYear,7,1)-WEEKDAY(DATE(CalendarYear,7,1),(WeekStart="Monday")+1)+8</f>
        <v>45844</v>
      </c>
      <c r="C18" s="65">
        <v>45845</v>
      </c>
      <c r="D18" s="65">
        <v>45846</v>
      </c>
      <c r="E18" s="65">
        <v>45847</v>
      </c>
      <c r="F18" s="65">
        <v>45848</v>
      </c>
      <c r="G18" s="65">
        <v>45849</v>
      </c>
      <c r="H18" s="66">
        <v>45850</v>
      </c>
    </row>
    <row r="19" spans="1:10" ht="15.95" customHeight="1" x14ac:dyDescent="0.25">
      <c r="A19" s="54" t="s">
        <v>62</v>
      </c>
      <c r="B19" s="166"/>
      <c r="C19" s="167"/>
      <c r="D19" s="167"/>
      <c r="E19" s="167"/>
      <c r="F19" s="167"/>
      <c r="G19" s="167"/>
      <c r="H19" s="118"/>
    </row>
    <row r="20" spans="1:10" ht="15.95" customHeight="1" x14ac:dyDescent="0.25">
      <c r="A20" s="51" t="s">
        <v>51</v>
      </c>
      <c r="B20" s="168"/>
      <c r="C20" s="169"/>
      <c r="D20" s="150"/>
      <c r="E20" s="169"/>
      <c r="F20" s="169"/>
      <c r="G20" s="169"/>
      <c r="H20" s="120"/>
    </row>
    <row r="21" spans="1:10" ht="15.95" customHeight="1" x14ac:dyDescent="0.25">
      <c r="A21" s="51" t="s">
        <v>53</v>
      </c>
      <c r="B21" s="168"/>
      <c r="C21" s="169"/>
      <c r="D21" s="150"/>
      <c r="E21" s="169"/>
      <c r="F21" s="169"/>
      <c r="G21" s="169"/>
      <c r="H21" s="120"/>
    </row>
    <row r="22" spans="1:10" ht="15.95" customHeight="1" x14ac:dyDescent="0.25">
      <c r="A22" s="51" t="s">
        <v>55</v>
      </c>
      <c r="B22" s="170"/>
      <c r="C22" s="171"/>
      <c r="D22" s="151"/>
      <c r="E22" s="171"/>
      <c r="F22" s="171"/>
      <c r="G22" s="171"/>
      <c r="H22" s="123"/>
    </row>
    <row r="23" spans="1:10" ht="15.95" customHeight="1" thickBot="1" x14ac:dyDescent="0.3">
      <c r="A23" s="52" t="s">
        <v>52</v>
      </c>
      <c r="B23" s="172"/>
      <c r="C23" s="173"/>
      <c r="D23" s="152"/>
      <c r="E23" s="173"/>
      <c r="F23" s="173"/>
      <c r="G23" s="174"/>
      <c r="H23" s="128"/>
    </row>
    <row r="24" spans="1:10" s="3" customFormat="1" ht="15.95" customHeight="1" x14ac:dyDescent="0.25">
      <c r="A24" s="75" t="s">
        <v>62</v>
      </c>
      <c r="B24" s="130"/>
      <c r="C24" s="130"/>
      <c r="D24" s="130"/>
      <c r="E24" s="130"/>
      <c r="F24" s="130"/>
      <c r="G24" s="130"/>
      <c r="H24" s="130"/>
    </row>
    <row r="25" spans="1:10" s="3" customFormat="1" ht="15.95" customHeight="1" x14ac:dyDescent="0.25">
      <c r="A25" s="72" t="s">
        <v>51</v>
      </c>
      <c r="B25" s="142"/>
      <c r="C25" s="142"/>
      <c r="D25" s="142"/>
      <c r="E25" s="142"/>
      <c r="F25" s="163"/>
      <c r="G25" s="142"/>
      <c r="H25" s="142"/>
      <c r="J25" s="5"/>
    </row>
    <row r="26" spans="1:10" ht="15.95" customHeight="1" x14ac:dyDescent="0.25">
      <c r="A26" s="56" t="s">
        <v>53</v>
      </c>
      <c r="B26" s="144"/>
      <c r="C26" s="144"/>
      <c r="D26" s="144"/>
      <c r="E26" s="144"/>
      <c r="F26" s="163"/>
      <c r="G26" s="144"/>
      <c r="H26" s="144"/>
      <c r="J26" s="4"/>
    </row>
    <row r="27" spans="1:10" ht="15.95" customHeight="1" x14ac:dyDescent="0.25">
      <c r="A27" s="56" t="s">
        <v>55</v>
      </c>
      <c r="B27" s="146"/>
      <c r="C27" s="146"/>
      <c r="D27" s="146"/>
      <c r="E27" s="146"/>
      <c r="F27" s="164"/>
      <c r="G27" s="146"/>
      <c r="H27" s="146"/>
      <c r="J27" s="4"/>
    </row>
    <row r="28" spans="1:10" s="3" customFormat="1" ht="15.95" customHeight="1" thickBot="1" x14ac:dyDescent="0.3">
      <c r="A28" s="57" t="s">
        <v>52</v>
      </c>
      <c r="B28" s="148"/>
      <c r="C28" s="148"/>
      <c r="D28" s="148"/>
      <c r="E28" s="148"/>
      <c r="F28" s="165"/>
      <c r="G28" s="148"/>
      <c r="H28" s="148"/>
    </row>
    <row r="29" spans="1:10" ht="15.95" customHeight="1" x14ac:dyDescent="0.25">
      <c r="A29" s="67"/>
      <c r="B29" s="59">
        <f t="array" ref="B29:H29">DaysAndWeeks+DATE(CalendarYear,7,1)-WEEKDAY(DATE(CalendarYear,7,1),(WeekStart="Monday")+1)+15</f>
        <v>45851</v>
      </c>
      <c r="C29" s="60">
        <v>45852</v>
      </c>
      <c r="D29" s="60">
        <v>45853</v>
      </c>
      <c r="E29" s="60">
        <v>45854</v>
      </c>
      <c r="F29" s="60">
        <v>45855</v>
      </c>
      <c r="G29" s="60">
        <v>45856</v>
      </c>
      <c r="H29" s="61">
        <v>45857</v>
      </c>
    </row>
    <row r="30" spans="1:10" ht="15.95" customHeight="1" x14ac:dyDescent="0.25">
      <c r="A30" s="54" t="s">
        <v>62</v>
      </c>
      <c r="B30" s="166"/>
      <c r="C30" s="167"/>
      <c r="D30" s="167"/>
      <c r="E30" s="167"/>
      <c r="F30" s="167"/>
      <c r="G30" s="167"/>
      <c r="H30" s="118"/>
    </row>
    <row r="31" spans="1:10" ht="15.95" customHeight="1" x14ac:dyDescent="0.25">
      <c r="A31" s="51" t="s">
        <v>51</v>
      </c>
      <c r="B31" s="168"/>
      <c r="C31" s="169"/>
      <c r="D31" s="150"/>
      <c r="E31" s="169"/>
      <c r="F31" s="169"/>
      <c r="G31" s="169"/>
      <c r="H31" s="120"/>
    </row>
    <row r="32" spans="1:10" ht="15.95" customHeight="1" x14ac:dyDescent="0.25">
      <c r="A32" s="51" t="s">
        <v>53</v>
      </c>
      <c r="B32" s="168"/>
      <c r="C32" s="169"/>
      <c r="D32" s="150"/>
      <c r="E32" s="169"/>
      <c r="F32" s="169"/>
      <c r="G32" s="169"/>
      <c r="H32" s="120"/>
    </row>
    <row r="33" spans="1:10" ht="15.95" customHeight="1" x14ac:dyDescent="0.25">
      <c r="A33" s="51" t="s">
        <v>55</v>
      </c>
      <c r="B33" s="170"/>
      <c r="C33" s="171"/>
      <c r="D33" s="151"/>
      <c r="E33" s="171"/>
      <c r="F33" s="171"/>
      <c r="G33" s="171"/>
      <c r="H33" s="123"/>
    </row>
    <row r="34" spans="1:10" ht="15.95" customHeight="1" thickBot="1" x14ac:dyDescent="0.3">
      <c r="A34" s="52" t="s">
        <v>52</v>
      </c>
      <c r="B34" s="172"/>
      <c r="C34" s="173"/>
      <c r="D34" s="152"/>
      <c r="E34" s="173"/>
      <c r="F34" s="173"/>
      <c r="G34" s="174"/>
      <c r="H34" s="128"/>
    </row>
    <row r="35" spans="1:10" s="3" customFormat="1" ht="15.95" customHeight="1" x14ac:dyDescent="0.25">
      <c r="A35" s="75" t="s">
        <v>62</v>
      </c>
      <c r="B35" s="130"/>
      <c r="C35" s="130"/>
      <c r="D35" s="130"/>
      <c r="E35" s="130"/>
      <c r="F35" s="130"/>
      <c r="G35" s="130"/>
      <c r="H35" s="130"/>
    </row>
    <row r="36" spans="1:10" s="3" customFormat="1" ht="15.95" customHeight="1" x14ac:dyDescent="0.25">
      <c r="A36" s="72" t="s">
        <v>51</v>
      </c>
      <c r="B36" s="142"/>
      <c r="C36" s="142"/>
      <c r="D36" s="142"/>
      <c r="E36" s="142"/>
      <c r="F36" s="163"/>
      <c r="G36" s="142"/>
      <c r="H36" s="142"/>
      <c r="J36" s="5"/>
    </row>
    <row r="37" spans="1:10" ht="15.95" customHeight="1" x14ac:dyDescent="0.25">
      <c r="A37" s="56" t="s">
        <v>53</v>
      </c>
      <c r="B37" s="144"/>
      <c r="C37" s="144"/>
      <c r="D37" s="144"/>
      <c r="E37" s="144"/>
      <c r="F37" s="163"/>
      <c r="G37" s="144"/>
      <c r="H37" s="144"/>
      <c r="J37" s="4"/>
    </row>
    <row r="38" spans="1:10" ht="15.95" customHeight="1" x14ac:dyDescent="0.25">
      <c r="A38" s="56" t="s">
        <v>55</v>
      </c>
      <c r="B38" s="146"/>
      <c r="C38" s="146"/>
      <c r="D38" s="146"/>
      <c r="E38" s="146"/>
      <c r="F38" s="164"/>
      <c r="G38" s="146"/>
      <c r="H38" s="146"/>
      <c r="J38" s="4"/>
    </row>
    <row r="39" spans="1:10" s="3" customFormat="1" ht="15.95" customHeight="1" thickBot="1" x14ac:dyDescent="0.3">
      <c r="A39" s="57" t="s">
        <v>52</v>
      </c>
      <c r="B39" s="148"/>
      <c r="C39" s="148"/>
      <c r="D39" s="148"/>
      <c r="E39" s="148"/>
      <c r="F39" s="165"/>
      <c r="G39" s="148"/>
      <c r="H39" s="148"/>
    </row>
    <row r="40" spans="1:10" ht="15.95" customHeight="1" x14ac:dyDescent="0.25">
      <c r="A40" s="67"/>
      <c r="B40" s="64">
        <f t="array" ref="B40:H40">DaysAndWeeks+DATE(CalendarYear,7,1)-WEEKDAY(DATE(CalendarYear,7,1),(WeekStart="Monday")+1)+22</f>
        <v>45858</v>
      </c>
      <c r="C40" s="65">
        <v>45859</v>
      </c>
      <c r="D40" s="65">
        <v>45860</v>
      </c>
      <c r="E40" s="65">
        <v>45861</v>
      </c>
      <c r="F40" s="65">
        <v>45862</v>
      </c>
      <c r="G40" s="65">
        <v>45863</v>
      </c>
      <c r="H40" s="66">
        <v>45864</v>
      </c>
    </row>
    <row r="41" spans="1:10" ht="15.95" customHeight="1" x14ac:dyDescent="0.25">
      <c r="A41" s="54" t="s">
        <v>62</v>
      </c>
      <c r="B41" s="166"/>
      <c r="C41" s="167"/>
      <c r="D41" s="167"/>
      <c r="E41" s="167"/>
      <c r="F41" s="167"/>
      <c r="G41" s="167"/>
      <c r="H41" s="118"/>
    </row>
    <row r="42" spans="1:10" ht="15.95" customHeight="1" x14ac:dyDescent="0.25">
      <c r="A42" s="51" t="s">
        <v>51</v>
      </c>
      <c r="B42" s="168"/>
      <c r="C42" s="169"/>
      <c r="D42" s="150"/>
      <c r="E42" s="169"/>
      <c r="F42" s="169"/>
      <c r="G42" s="169"/>
      <c r="H42" s="120"/>
    </row>
    <row r="43" spans="1:10" ht="15.95" customHeight="1" x14ac:dyDescent="0.25">
      <c r="A43" s="51" t="s">
        <v>53</v>
      </c>
      <c r="B43" s="168"/>
      <c r="C43" s="169"/>
      <c r="D43" s="150"/>
      <c r="E43" s="169"/>
      <c r="F43" s="169"/>
      <c r="G43" s="169"/>
      <c r="H43" s="120"/>
    </row>
    <row r="44" spans="1:10" ht="15.95" customHeight="1" x14ac:dyDescent="0.25">
      <c r="A44" s="51" t="s">
        <v>55</v>
      </c>
      <c r="B44" s="170"/>
      <c r="C44" s="171"/>
      <c r="D44" s="151"/>
      <c r="E44" s="171"/>
      <c r="F44" s="171"/>
      <c r="G44" s="171"/>
      <c r="H44" s="123"/>
    </row>
    <row r="45" spans="1:10" ht="15.95" customHeight="1" thickBot="1" x14ac:dyDescent="0.3">
      <c r="A45" s="52" t="s">
        <v>52</v>
      </c>
      <c r="B45" s="172"/>
      <c r="C45" s="173"/>
      <c r="D45" s="152"/>
      <c r="E45" s="173"/>
      <c r="F45" s="173"/>
      <c r="G45" s="174"/>
      <c r="H45" s="128"/>
    </row>
    <row r="46" spans="1:10" s="3" customFormat="1" ht="15.95" customHeight="1" x14ac:dyDescent="0.25">
      <c r="A46" s="75" t="s">
        <v>62</v>
      </c>
      <c r="B46" s="130"/>
      <c r="C46" s="130"/>
      <c r="D46" s="130"/>
      <c r="E46" s="130"/>
      <c r="F46" s="130"/>
      <c r="G46" s="130"/>
      <c r="H46" s="130"/>
    </row>
    <row r="47" spans="1:10" s="3" customFormat="1" ht="15.95" customHeight="1" x14ac:dyDescent="0.25">
      <c r="A47" s="72" t="s">
        <v>51</v>
      </c>
      <c r="B47" s="142"/>
      <c r="C47" s="142"/>
      <c r="D47" s="142"/>
      <c r="E47" s="142"/>
      <c r="F47" s="163"/>
      <c r="G47" s="142"/>
      <c r="H47" s="142"/>
      <c r="J47" s="5"/>
    </row>
    <row r="48" spans="1:10" ht="15.95" customHeight="1" x14ac:dyDescent="0.25">
      <c r="A48" s="56" t="s">
        <v>53</v>
      </c>
      <c r="B48" s="144"/>
      <c r="C48" s="144"/>
      <c r="D48" s="144"/>
      <c r="E48" s="144"/>
      <c r="F48" s="163"/>
      <c r="G48" s="144"/>
      <c r="H48" s="144"/>
      <c r="J48" s="4"/>
    </row>
    <row r="49" spans="1:10" ht="15.95" customHeight="1" x14ac:dyDescent="0.25">
      <c r="A49" s="56" t="s">
        <v>55</v>
      </c>
      <c r="B49" s="146"/>
      <c r="C49" s="146"/>
      <c r="D49" s="146"/>
      <c r="E49" s="146"/>
      <c r="F49" s="164"/>
      <c r="G49" s="146"/>
      <c r="H49" s="146"/>
      <c r="J49" s="4"/>
    </row>
    <row r="50" spans="1:10" s="3" customFormat="1" ht="15.95" customHeight="1" thickBot="1" x14ac:dyDescent="0.3">
      <c r="A50" s="57" t="s">
        <v>52</v>
      </c>
      <c r="B50" s="30"/>
      <c r="C50" s="30"/>
      <c r="D50" s="30"/>
      <c r="E50" s="30"/>
      <c r="F50" s="46"/>
      <c r="G50" s="30"/>
      <c r="H50" s="30"/>
    </row>
    <row r="51" spans="1:10" ht="15.95" customHeight="1" x14ac:dyDescent="0.25">
      <c r="A51" s="67"/>
      <c r="B51" s="59">
        <f t="array" ref="B51:H51">DaysAndWeeks+DATE(CalendarYear,7,1)-WEEKDAY(DATE(CalendarYear,7,1),(WeekStart="Monday")+1)+29</f>
        <v>45865</v>
      </c>
      <c r="C51" s="60">
        <v>45866</v>
      </c>
      <c r="D51" s="60">
        <v>45867</v>
      </c>
      <c r="E51" s="60">
        <v>45868</v>
      </c>
      <c r="F51" s="60">
        <v>45869</v>
      </c>
      <c r="G51" s="60">
        <v>45870</v>
      </c>
      <c r="H51" s="61">
        <v>45871</v>
      </c>
    </row>
    <row r="52" spans="1:10" ht="15.95" customHeight="1" x14ac:dyDescent="0.25">
      <c r="A52" s="54" t="s">
        <v>62</v>
      </c>
      <c r="B52" s="166"/>
      <c r="C52" s="167"/>
      <c r="D52" s="167"/>
      <c r="E52" s="167"/>
      <c r="F52" s="167"/>
      <c r="G52" s="167"/>
      <c r="H52" s="118"/>
    </row>
    <row r="53" spans="1:10" ht="15.95" customHeight="1" x14ac:dyDescent="0.25">
      <c r="A53" s="51" t="s">
        <v>51</v>
      </c>
      <c r="B53" s="168"/>
      <c r="C53" s="169"/>
      <c r="D53" s="150"/>
      <c r="E53" s="169"/>
      <c r="F53" s="169"/>
      <c r="G53" s="169"/>
      <c r="H53" s="120"/>
    </row>
    <row r="54" spans="1:10" ht="15.95" customHeight="1" x14ac:dyDescent="0.25">
      <c r="A54" s="51" t="s">
        <v>53</v>
      </c>
      <c r="B54" s="168"/>
      <c r="C54" s="169"/>
      <c r="D54" s="150"/>
      <c r="E54" s="169"/>
      <c r="F54" s="169"/>
      <c r="G54" s="169"/>
      <c r="H54" s="120"/>
    </row>
    <row r="55" spans="1:10" ht="15.95" customHeight="1" x14ac:dyDescent="0.25">
      <c r="A55" s="51" t="s">
        <v>55</v>
      </c>
      <c r="B55" s="170"/>
      <c r="C55" s="171"/>
      <c r="D55" s="151"/>
      <c r="E55" s="171"/>
      <c r="F55" s="171"/>
      <c r="G55" s="171"/>
      <c r="H55" s="123"/>
    </row>
    <row r="56" spans="1:10" ht="15.95" customHeight="1" thickBot="1" x14ac:dyDescent="0.3">
      <c r="A56" s="52" t="s">
        <v>52</v>
      </c>
      <c r="B56" s="172"/>
      <c r="C56" s="173"/>
      <c r="D56" s="152"/>
      <c r="E56" s="173"/>
      <c r="F56" s="173"/>
      <c r="G56" s="174"/>
      <c r="H56" s="128"/>
    </row>
    <row r="57" spans="1:10" s="3" customFormat="1" ht="15.95" customHeight="1" x14ac:dyDescent="0.25">
      <c r="A57" s="75" t="s">
        <v>62</v>
      </c>
      <c r="B57" s="130"/>
      <c r="C57" s="130"/>
      <c r="D57" s="130"/>
      <c r="E57" s="130"/>
      <c r="F57" s="130"/>
      <c r="G57" s="130"/>
      <c r="H57" s="130"/>
    </row>
    <row r="58" spans="1:10" s="3" customFormat="1" ht="15.95" customHeight="1" x14ac:dyDescent="0.25">
      <c r="A58" s="72" t="s">
        <v>51</v>
      </c>
      <c r="B58" s="142"/>
      <c r="C58" s="142"/>
      <c r="D58" s="142"/>
      <c r="E58" s="142"/>
      <c r="F58" s="163"/>
      <c r="G58" s="142"/>
      <c r="H58" s="142"/>
      <c r="J58" s="5"/>
    </row>
    <row r="59" spans="1:10" ht="15.95" customHeight="1" x14ac:dyDescent="0.25">
      <c r="A59" s="56" t="s">
        <v>53</v>
      </c>
      <c r="B59" s="144"/>
      <c r="C59" s="144"/>
      <c r="D59" s="144"/>
      <c r="E59" s="144"/>
      <c r="F59" s="163"/>
      <c r="G59" s="144"/>
      <c r="H59" s="144"/>
      <c r="J59" s="4"/>
    </row>
    <row r="60" spans="1:10" ht="15.95" customHeight="1" x14ac:dyDescent="0.25">
      <c r="A60" s="56" t="s">
        <v>55</v>
      </c>
      <c r="B60" s="146"/>
      <c r="C60" s="146"/>
      <c r="D60" s="146"/>
      <c r="E60" s="146"/>
      <c r="F60" s="164"/>
      <c r="G60" s="146"/>
      <c r="H60" s="146"/>
      <c r="J60" s="4"/>
    </row>
    <row r="61" spans="1:10" s="3" customFormat="1" ht="15.95" customHeight="1" thickBot="1" x14ac:dyDescent="0.3">
      <c r="A61" s="57" t="s">
        <v>52</v>
      </c>
      <c r="B61" s="148"/>
      <c r="C61" s="148"/>
      <c r="D61" s="148"/>
      <c r="E61" s="148"/>
      <c r="F61" s="165"/>
      <c r="G61" s="148"/>
      <c r="H61" s="148"/>
    </row>
    <row r="62" spans="1:10" ht="15.95" customHeight="1" x14ac:dyDescent="0.2">
      <c r="A62" s="68"/>
      <c r="B62" s="182">
        <f t="array" ref="B62:C62">DaysAndWeeks+DATE(CalendarYear,7,1)-WEEKDAY(DATE(CalendarYear,7,1),(WeekStart="Monday")+1)+36</f>
        <v>45872</v>
      </c>
      <c r="C62" s="183">
        <v>45873</v>
      </c>
      <c r="D62" s="219" t="s">
        <v>5</v>
      </c>
      <c r="E62" s="220"/>
      <c r="F62" s="221"/>
      <c r="G62" s="217" t="s">
        <v>6</v>
      </c>
      <c r="H62" s="218"/>
    </row>
    <row r="63" spans="1:10" ht="15.95" customHeight="1" x14ac:dyDescent="0.25">
      <c r="A63" s="54" t="s">
        <v>62</v>
      </c>
      <c r="B63" s="166"/>
      <c r="C63" s="167"/>
      <c r="D63" s="193" t="s">
        <v>115</v>
      </c>
      <c r="E63" s="194"/>
      <c r="F63" s="195"/>
      <c r="G63" s="196" t="s">
        <v>27</v>
      </c>
      <c r="H63" s="197"/>
    </row>
    <row r="64" spans="1:10" ht="15.95" customHeight="1" x14ac:dyDescent="0.25">
      <c r="A64" s="51" t="s">
        <v>51</v>
      </c>
      <c r="B64" s="168"/>
      <c r="C64" s="169"/>
      <c r="D64" s="193"/>
      <c r="E64" s="194"/>
      <c r="F64" s="195"/>
      <c r="G64" s="196"/>
      <c r="H64" s="197"/>
    </row>
    <row r="65" spans="1:8" ht="15.95" customHeight="1" x14ac:dyDescent="0.25">
      <c r="A65" s="51" t="s">
        <v>53</v>
      </c>
      <c r="B65" s="168"/>
      <c r="C65" s="169"/>
      <c r="D65" s="193" t="s">
        <v>96</v>
      </c>
      <c r="E65" s="194"/>
      <c r="F65" s="195"/>
      <c r="G65" s="196" t="s">
        <v>44</v>
      </c>
      <c r="H65" s="197"/>
    </row>
    <row r="66" spans="1:8" ht="15.95" customHeight="1" x14ac:dyDescent="0.25">
      <c r="A66" s="51" t="s">
        <v>55</v>
      </c>
      <c r="B66" s="170"/>
      <c r="C66" s="171"/>
      <c r="D66" s="193"/>
      <c r="E66" s="194"/>
      <c r="F66" s="195"/>
      <c r="G66" s="198" t="s">
        <v>28</v>
      </c>
      <c r="H66" s="199"/>
    </row>
    <row r="67" spans="1:8" ht="15.95" customHeight="1" thickBot="1" x14ac:dyDescent="0.3">
      <c r="A67" s="53" t="s">
        <v>52</v>
      </c>
      <c r="B67" s="175"/>
      <c r="C67" s="176"/>
      <c r="D67" s="193" t="s">
        <v>97</v>
      </c>
      <c r="E67" s="194"/>
      <c r="F67" s="200"/>
      <c r="G67" s="198"/>
      <c r="H67" s="199"/>
    </row>
    <row r="68" spans="1:8" ht="15.95" customHeight="1" x14ac:dyDescent="0.25">
      <c r="A68" s="75" t="s">
        <v>62</v>
      </c>
      <c r="B68" s="130"/>
      <c r="C68" s="177"/>
      <c r="D68" s="193"/>
      <c r="E68" s="194"/>
      <c r="F68" s="200"/>
      <c r="G68" s="198"/>
      <c r="H68" s="199"/>
    </row>
    <row r="69" spans="1:8" ht="15.95" customHeight="1" x14ac:dyDescent="0.25">
      <c r="A69" s="72" t="s">
        <v>51</v>
      </c>
      <c r="B69" s="142"/>
      <c r="C69" s="178"/>
      <c r="D69" s="201" t="s">
        <v>117</v>
      </c>
      <c r="E69" s="202"/>
      <c r="F69" s="203"/>
      <c r="G69" s="198"/>
      <c r="H69" s="199"/>
    </row>
    <row r="70" spans="1:8" ht="15.95" customHeight="1" x14ac:dyDescent="0.25">
      <c r="A70" s="56" t="s">
        <v>53</v>
      </c>
      <c r="B70" s="144"/>
      <c r="C70" s="179"/>
      <c r="D70" s="158"/>
      <c r="E70" s="157"/>
      <c r="F70" s="161"/>
      <c r="G70" s="198"/>
      <c r="H70" s="199"/>
    </row>
    <row r="71" spans="1:8" ht="15.95" customHeight="1" x14ac:dyDescent="0.25">
      <c r="A71" s="56" t="s">
        <v>55</v>
      </c>
      <c r="B71" s="146"/>
      <c r="C71" s="180"/>
      <c r="D71" s="158"/>
      <c r="E71" s="157"/>
      <c r="F71" s="161"/>
      <c r="G71" s="198"/>
      <c r="H71" s="199"/>
    </row>
    <row r="72" spans="1:8" ht="15.95" customHeight="1" thickBot="1" x14ac:dyDescent="0.3">
      <c r="A72" s="57" t="s">
        <v>52</v>
      </c>
      <c r="B72" s="148"/>
      <c r="C72" s="181"/>
      <c r="D72" s="159"/>
      <c r="E72" s="160"/>
      <c r="F72" s="162"/>
      <c r="G72" s="160"/>
      <c r="H72" s="162"/>
    </row>
  </sheetData>
  <mergeCells count="12">
    <mergeCell ref="D63:F64"/>
    <mergeCell ref="G63:H65"/>
    <mergeCell ref="D65:F66"/>
    <mergeCell ref="G66:H71"/>
    <mergeCell ref="D67:F68"/>
    <mergeCell ref="D69:F69"/>
    <mergeCell ref="G62:H62"/>
    <mergeCell ref="B1:D4"/>
    <mergeCell ref="E2:F2"/>
    <mergeCell ref="E3:F3"/>
    <mergeCell ref="E4:F4"/>
    <mergeCell ref="D62:F62"/>
  </mergeCells>
  <conditionalFormatting sqref="B62:C62">
    <cfRule type="expression" dxfId="107" priority="19">
      <formula>AND(DAY(B62)&gt;=1,DAY(B62)&lt;=15)</formula>
    </cfRule>
  </conditionalFormatting>
  <conditionalFormatting sqref="B68:C71">
    <cfRule type="expression" dxfId="106" priority="2">
      <formula>DAY(B68)&gt;8</formula>
    </cfRule>
  </conditionalFormatting>
  <conditionalFormatting sqref="B14:E16 G14:G16">
    <cfRule type="expression" dxfId="105" priority="18">
      <formula>DAY(B14)&gt;8</formula>
    </cfRule>
  </conditionalFormatting>
  <conditionalFormatting sqref="B25:E27 G25:G27">
    <cfRule type="expression" dxfId="104" priority="15">
      <formula>DAY(B25)&gt;8</formula>
    </cfRule>
  </conditionalFormatting>
  <conditionalFormatting sqref="B36:E38 G36:G38">
    <cfRule type="expression" dxfId="103" priority="12">
      <formula>DAY(B36)&gt;8</formula>
    </cfRule>
  </conditionalFormatting>
  <conditionalFormatting sqref="B47:E49 G47:G49">
    <cfRule type="expression" dxfId="102" priority="9">
      <formula>DAY(B47)&gt;8</formula>
    </cfRule>
  </conditionalFormatting>
  <conditionalFormatting sqref="B58:E60 G58:G60">
    <cfRule type="expression" dxfId="101" priority="6">
      <formula>DAY(B58)&gt;8</formula>
    </cfRule>
  </conditionalFormatting>
  <conditionalFormatting sqref="B7:G11">
    <cfRule type="expression" dxfId="100" priority="25">
      <formula>DAY(B7)&gt;8</formula>
    </cfRule>
  </conditionalFormatting>
  <conditionalFormatting sqref="B13:G13">
    <cfRule type="expression" dxfId="99" priority="17">
      <formula>DAY(B13)&gt;8</formula>
    </cfRule>
  </conditionalFormatting>
  <conditionalFormatting sqref="B24:G24">
    <cfRule type="expression" dxfId="98" priority="14">
      <formula>DAY(B24)&gt;8</formula>
    </cfRule>
  </conditionalFormatting>
  <conditionalFormatting sqref="B35:G35">
    <cfRule type="expression" dxfId="97" priority="11">
      <formula>DAY(B35)&gt;8</formula>
    </cfRule>
  </conditionalFormatting>
  <conditionalFormatting sqref="B46:G46">
    <cfRule type="expression" dxfId="96" priority="8">
      <formula>DAY(B46)&gt;8</formula>
    </cfRule>
  </conditionalFormatting>
  <conditionalFormatting sqref="B57:G57">
    <cfRule type="expression" dxfId="95" priority="5">
      <formula>DAY(B57)&gt;8</formula>
    </cfRule>
  </conditionalFormatting>
  <conditionalFormatting sqref="B51:H51">
    <cfRule type="expression" dxfId="94" priority="26">
      <formula>AND(DAY(B51)&gt;=1,DAY(B51)&lt;=15)</formula>
    </cfRule>
  </conditionalFormatting>
  <conditionalFormatting sqref="D20:D22">
    <cfRule type="expression" dxfId="93" priority="23">
      <formula>DAY(D20)&gt;8</formula>
    </cfRule>
  </conditionalFormatting>
  <conditionalFormatting sqref="D31:D33">
    <cfRule type="expression" dxfId="92" priority="22">
      <formula>DAY(D31)&gt;8</formula>
    </cfRule>
  </conditionalFormatting>
  <conditionalFormatting sqref="D42:D44">
    <cfRule type="expression" dxfId="91" priority="21">
      <formula>DAY(D42)&gt;8</formula>
    </cfRule>
  </conditionalFormatting>
  <conditionalFormatting sqref="D53:D55">
    <cfRule type="expression" dxfId="90" priority="20">
      <formula>DAY(D53)&gt;8</formula>
    </cfRule>
  </conditionalFormatting>
  <dataValidations count="9">
    <dataValidation allowBlank="1" showInputMessage="1" showErrorMessage="1" prompt="Automatically determined weekday" sqref="C6:H6" xr:uid="{00000000-0002-0000-06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64:B66 B7:B10 B52:B54 B19:B22 B30:B32 B41:B43 B12 B14:B16 B25:B27 B36:B38 B47:B49 B58:B60 B69:B71" xr:uid="{00000000-0002-0000-0600-000001000000}"/>
    <dataValidation allowBlank="1" showInputMessage="1" showErrorMessage="1" prompt="Enter Notes in the cell at right" sqref="D62:D63 D65 D67" xr:uid="{A8577038-E346-4304-9E25-1190AE24CF78}"/>
    <dataValidation allowBlank="1" showInputMessage="1" showErrorMessage="1" prompt="Enter Notes in this cell" sqref="E62:F62" xr:uid="{46F3EB24-9CE2-4246-9A5C-F1F8820EF73B}"/>
    <dataValidation allowBlank="1" showInputMessage="1" showErrorMessage="1" prompt="This row &amp; rows 6, 8, 10, 12, &amp; 14 are cells for entering daily notes related to the calendar day in the cell above" sqref="B11 B13 B17 B24 B28 B35 B39 B46 B50 B57 B61 B68 B72" xr:uid="{00000000-0002-0000-06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6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600-000007000000}"/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0B3E453B-0AE8-4A11-92C7-7209B6502DFA}"/>
    <dataValidation allowBlank="1" showInputMessage="1" showErrorMessage="1" prompt="Select week start day in cell at right" sqref="J14 J25 J36 J47 J58" xr:uid="{CCBB3A72-B487-4385-B125-4E450BE1F1B3}"/>
  </dataValidations>
  <printOptions horizontalCentered="1" verticalCentered="1"/>
  <pageMargins left="0.7" right="0.7" top="0.75" bottom="0.75" header="0.3" footer="0.3"/>
  <pageSetup scale="76" fitToHeight="2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6" tint="0.59999389629810485"/>
    <pageSetUpPr fitToPage="1"/>
  </sheetPr>
  <dimension ref="A1:K72"/>
  <sheetViews>
    <sheetView showGridLines="0" workbookViewId="0">
      <selection activeCell="D9" sqref="D9"/>
    </sheetView>
  </sheetViews>
  <sheetFormatPr defaultColWidth="8.625" defaultRowHeight="15" x14ac:dyDescent="0.25"/>
  <cols>
    <col min="1" max="1" width="18.625" customWidth="1"/>
    <col min="2" max="8" width="20.625" customWidth="1"/>
    <col min="9" max="9" width="2.625" customWidth="1"/>
  </cols>
  <sheetData>
    <row r="1" spans="1:11" ht="18.75" customHeight="1" x14ac:dyDescent="0.25">
      <c r="B1" s="205" t="str">
        <f>"August "&amp;CalendarYear</f>
        <v>August 2025</v>
      </c>
      <c r="C1" s="205"/>
      <c r="D1" s="205"/>
      <c r="E1" s="47" t="s">
        <v>107</v>
      </c>
      <c r="F1" s="47"/>
      <c r="G1" s="47"/>
      <c r="H1" s="48"/>
    </row>
    <row r="2" spans="1:11" ht="18.75" customHeight="1" x14ac:dyDescent="0.25">
      <c r="B2" s="205"/>
      <c r="C2" s="205"/>
      <c r="D2" s="205"/>
      <c r="E2" s="215"/>
      <c r="F2" s="216"/>
      <c r="G2" s="20" t="s">
        <v>9</v>
      </c>
      <c r="H2" s="20" t="s">
        <v>10</v>
      </c>
    </row>
    <row r="3" spans="1:11" ht="18.75" customHeight="1" x14ac:dyDescent="0.25">
      <c r="B3" s="205"/>
      <c r="C3" s="205"/>
      <c r="D3" s="205"/>
      <c r="E3" s="215"/>
      <c r="F3" s="216"/>
      <c r="G3" s="20" t="s">
        <v>11</v>
      </c>
      <c r="H3" s="20" t="s">
        <v>12</v>
      </c>
    </row>
    <row r="4" spans="1:11" ht="18.75" customHeight="1" thickBot="1" x14ac:dyDescent="0.3">
      <c r="B4" s="206"/>
      <c r="C4" s="206"/>
      <c r="D4" s="206"/>
      <c r="E4" s="213"/>
      <c r="F4" s="214"/>
      <c r="G4" s="21" t="s">
        <v>4</v>
      </c>
      <c r="H4" s="22" t="s">
        <v>13</v>
      </c>
    </row>
    <row r="5" spans="1:11" ht="19.5" customHeight="1" x14ac:dyDescent="0.25">
      <c r="B5" s="14"/>
      <c r="C5" s="14"/>
      <c r="D5" s="14"/>
      <c r="E5" s="15"/>
      <c r="F5" s="16"/>
      <c r="G5" s="12"/>
      <c r="H5" s="13"/>
    </row>
    <row r="6" spans="1:11" ht="15.95" customHeight="1" x14ac:dyDescent="0.25">
      <c r="B6" s="18" t="str">
        <f>IF(WeekStart="SUNDAY", "SUNDAY","MONDAY")</f>
        <v>SUNDAY</v>
      </c>
      <c r="C6" s="17" t="str">
        <f t="shared" ref="C6:H6" si="0">UPPER(TEXT(C7,"dddd"))</f>
        <v>MONDAY</v>
      </c>
      <c r="D6" s="17" t="str">
        <f t="shared" si="0"/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</row>
    <row r="7" spans="1:11" ht="15.95" customHeight="1" x14ac:dyDescent="0.25">
      <c r="A7" s="85"/>
      <c r="B7" s="59">
        <f t="array" ref="B7:H7">DaysAndWeeks+DATE(CalendarYear,8,1)-WEEKDAY(DATE(CalendarYear,8,1),(WeekStart="Monday")+1)+1</f>
        <v>45865</v>
      </c>
      <c r="C7" s="60">
        <v>45866</v>
      </c>
      <c r="D7" s="60">
        <v>45867</v>
      </c>
      <c r="E7" s="60">
        <v>45868</v>
      </c>
      <c r="F7" s="60">
        <v>45869</v>
      </c>
      <c r="G7" s="60">
        <v>45870</v>
      </c>
      <c r="H7" s="61">
        <v>45871</v>
      </c>
    </row>
    <row r="8" spans="1:11" ht="15.95" customHeight="1" x14ac:dyDescent="0.25">
      <c r="A8" s="54" t="s">
        <v>62</v>
      </c>
      <c r="B8" s="149"/>
      <c r="C8" s="149"/>
      <c r="D8" s="149"/>
      <c r="E8" s="149"/>
      <c r="F8" s="149"/>
      <c r="G8" s="149"/>
      <c r="H8" s="149"/>
    </row>
    <row r="9" spans="1:11" ht="15.95" customHeight="1" x14ac:dyDescent="0.25">
      <c r="A9" s="51" t="s">
        <v>51</v>
      </c>
      <c r="B9" s="150"/>
      <c r="C9" s="150"/>
      <c r="D9" s="150"/>
      <c r="E9" s="150"/>
      <c r="F9" s="150"/>
      <c r="G9" s="150"/>
      <c r="H9" s="150"/>
    </row>
    <row r="10" spans="1:11" ht="15.95" customHeight="1" x14ac:dyDescent="0.25">
      <c r="A10" s="51" t="s">
        <v>53</v>
      </c>
      <c r="B10" s="150"/>
      <c r="C10" s="150"/>
      <c r="D10" s="150"/>
      <c r="E10" s="150"/>
      <c r="F10" s="150"/>
      <c r="G10" s="150"/>
      <c r="H10" s="150"/>
    </row>
    <row r="11" spans="1:11" ht="15.95" customHeight="1" x14ac:dyDescent="0.25">
      <c r="A11" s="51" t="s">
        <v>55</v>
      </c>
      <c r="B11" s="151"/>
      <c r="C11" s="151"/>
      <c r="D11" s="151"/>
      <c r="E11" s="151"/>
      <c r="F11" s="151"/>
      <c r="G11" s="151"/>
      <c r="H11" s="151"/>
    </row>
    <row r="12" spans="1:11" ht="15.95" customHeight="1" thickBot="1" x14ac:dyDescent="0.3">
      <c r="A12" s="52" t="s">
        <v>52</v>
      </c>
      <c r="B12" s="152"/>
      <c r="C12" s="152"/>
      <c r="D12" s="152"/>
      <c r="E12" s="152"/>
      <c r="F12" s="152"/>
      <c r="G12" s="152"/>
      <c r="H12" s="152"/>
    </row>
    <row r="13" spans="1:11" s="3" customFormat="1" ht="15.95" customHeight="1" x14ac:dyDescent="0.25">
      <c r="A13" s="75" t="s">
        <v>62</v>
      </c>
      <c r="B13" s="130"/>
      <c r="C13" s="130"/>
      <c r="D13" s="130"/>
      <c r="E13" s="130"/>
      <c r="F13" s="130"/>
      <c r="G13" s="130"/>
      <c r="H13" s="130"/>
    </row>
    <row r="14" spans="1:11" s="3" customFormat="1" ht="15.95" customHeight="1" x14ac:dyDescent="0.35">
      <c r="A14" s="72" t="s">
        <v>51</v>
      </c>
      <c r="B14" s="142"/>
      <c r="C14" s="142"/>
      <c r="D14" s="142"/>
      <c r="E14" s="142"/>
      <c r="F14" s="163"/>
      <c r="G14" s="142"/>
      <c r="H14" s="142"/>
      <c r="J14" s="5"/>
      <c r="K14" s="8"/>
    </row>
    <row r="15" spans="1:11" ht="15.95" customHeight="1" x14ac:dyDescent="0.25">
      <c r="A15" s="56" t="s">
        <v>53</v>
      </c>
      <c r="B15" s="144"/>
      <c r="C15" s="144"/>
      <c r="D15" s="144"/>
      <c r="E15" s="144"/>
      <c r="F15" s="163"/>
      <c r="G15" s="144"/>
      <c r="H15" s="144"/>
      <c r="J15" s="4"/>
    </row>
    <row r="16" spans="1:11" ht="15.95" customHeight="1" x14ac:dyDescent="0.25">
      <c r="A16" s="56" t="s">
        <v>55</v>
      </c>
      <c r="B16" s="146"/>
      <c r="C16" s="146"/>
      <c r="D16" s="146"/>
      <c r="E16" s="146"/>
      <c r="F16" s="164"/>
      <c r="G16" s="146"/>
      <c r="H16" s="146"/>
      <c r="J16" s="4"/>
    </row>
    <row r="17" spans="1:11" s="3" customFormat="1" ht="15.95" customHeight="1" thickBot="1" x14ac:dyDescent="0.3">
      <c r="A17" s="57" t="s">
        <v>52</v>
      </c>
      <c r="B17" s="148"/>
      <c r="C17" s="148"/>
      <c r="D17" s="148"/>
      <c r="E17" s="148"/>
      <c r="F17" s="165"/>
      <c r="G17" s="148"/>
      <c r="H17" s="148"/>
    </row>
    <row r="18" spans="1:11" ht="15.95" customHeight="1" x14ac:dyDescent="0.25">
      <c r="A18" s="63"/>
      <c r="B18" s="64">
        <f t="array" ref="B18:H18">DaysAndWeeks+DATE(CalendarYear,8,1)-WEEKDAY(DATE(CalendarYear,8,1),(WeekStart="Monday")+1)+8</f>
        <v>45872</v>
      </c>
      <c r="C18" s="65">
        <v>45873</v>
      </c>
      <c r="D18" s="65">
        <v>45874</v>
      </c>
      <c r="E18" s="65">
        <v>45875</v>
      </c>
      <c r="F18" s="65">
        <v>45876</v>
      </c>
      <c r="G18" s="65">
        <v>45877</v>
      </c>
      <c r="H18" s="66">
        <v>45878</v>
      </c>
    </row>
    <row r="19" spans="1:11" ht="15.95" customHeight="1" x14ac:dyDescent="0.25">
      <c r="A19" s="54" t="s">
        <v>62</v>
      </c>
      <c r="B19" s="166"/>
      <c r="C19" s="167"/>
      <c r="D19" s="167"/>
      <c r="E19" s="167"/>
      <c r="F19" s="167"/>
      <c r="G19" s="167"/>
      <c r="H19" s="118"/>
    </row>
    <row r="20" spans="1:11" ht="15.95" customHeight="1" x14ac:dyDescent="0.25">
      <c r="A20" s="51" t="s">
        <v>51</v>
      </c>
      <c r="B20" s="168"/>
      <c r="C20" s="169"/>
      <c r="D20" s="150"/>
      <c r="E20" s="169"/>
      <c r="F20" s="169"/>
      <c r="G20" s="169"/>
      <c r="H20" s="120"/>
    </row>
    <row r="21" spans="1:11" ht="15.95" customHeight="1" x14ac:dyDescent="0.25">
      <c r="A21" s="51" t="s">
        <v>53</v>
      </c>
      <c r="B21" s="168"/>
      <c r="C21" s="169"/>
      <c r="D21" s="150"/>
      <c r="E21" s="169"/>
      <c r="F21" s="169"/>
      <c r="G21" s="169"/>
      <c r="H21" s="120"/>
    </row>
    <row r="22" spans="1:11" ht="15.95" customHeight="1" x14ac:dyDescent="0.25">
      <c r="A22" s="51" t="s">
        <v>55</v>
      </c>
      <c r="B22" s="170"/>
      <c r="C22" s="171"/>
      <c r="D22" s="151"/>
      <c r="E22" s="171"/>
      <c r="F22" s="171"/>
      <c r="G22" s="171"/>
      <c r="H22" s="123"/>
    </row>
    <row r="23" spans="1:11" ht="15.95" customHeight="1" thickBot="1" x14ac:dyDescent="0.3">
      <c r="A23" s="52" t="s">
        <v>52</v>
      </c>
      <c r="B23" s="172"/>
      <c r="C23" s="173"/>
      <c r="D23" s="152"/>
      <c r="E23" s="173"/>
      <c r="F23" s="173"/>
      <c r="G23" s="174"/>
      <c r="H23" s="128"/>
    </row>
    <row r="24" spans="1:11" s="3" customFormat="1" ht="15.95" customHeight="1" x14ac:dyDescent="0.25">
      <c r="A24" s="75" t="s">
        <v>62</v>
      </c>
      <c r="B24" s="130"/>
      <c r="C24" s="130"/>
      <c r="D24" s="130"/>
      <c r="E24" s="130"/>
      <c r="F24" s="130"/>
      <c r="G24" s="130"/>
      <c r="H24" s="130"/>
    </row>
    <row r="25" spans="1:11" s="3" customFormat="1" ht="15.95" customHeight="1" x14ac:dyDescent="0.35">
      <c r="A25" s="72" t="s">
        <v>51</v>
      </c>
      <c r="B25" s="142"/>
      <c r="C25" s="142"/>
      <c r="D25" s="142"/>
      <c r="E25" s="142"/>
      <c r="F25" s="163"/>
      <c r="G25" s="142"/>
      <c r="H25" s="142"/>
      <c r="J25" s="5"/>
      <c r="K25" s="8"/>
    </row>
    <row r="26" spans="1:11" ht="15.95" customHeight="1" x14ac:dyDescent="0.25">
      <c r="A26" s="56" t="s">
        <v>53</v>
      </c>
      <c r="B26" s="144"/>
      <c r="C26" s="144"/>
      <c r="D26" s="144"/>
      <c r="E26" s="144"/>
      <c r="F26" s="163"/>
      <c r="G26" s="144"/>
      <c r="H26" s="144"/>
      <c r="J26" s="4"/>
    </row>
    <row r="27" spans="1:11" ht="15.95" customHeight="1" x14ac:dyDescent="0.25">
      <c r="A27" s="56" t="s">
        <v>55</v>
      </c>
      <c r="B27" s="146"/>
      <c r="C27" s="146"/>
      <c r="D27" s="146"/>
      <c r="E27" s="146"/>
      <c r="F27" s="164"/>
      <c r="G27" s="146"/>
      <c r="H27" s="146"/>
      <c r="J27" s="4"/>
    </row>
    <row r="28" spans="1:11" s="3" customFormat="1" ht="15.95" customHeight="1" thickBot="1" x14ac:dyDescent="0.3">
      <c r="A28" s="57" t="s">
        <v>52</v>
      </c>
      <c r="B28" s="148"/>
      <c r="C28" s="148"/>
      <c r="D28" s="148"/>
      <c r="E28" s="148"/>
      <c r="F28" s="165"/>
      <c r="G28" s="148"/>
      <c r="H28" s="148"/>
    </row>
    <row r="29" spans="1:11" ht="15.95" customHeight="1" x14ac:dyDescent="0.25">
      <c r="A29" s="67"/>
      <c r="B29" s="59">
        <f t="array" ref="B29:H29">DaysAndWeeks+DATE(CalendarYear,8,1)-WEEKDAY(DATE(CalendarYear,8,1),(WeekStart="Monday")+1)+15</f>
        <v>45879</v>
      </c>
      <c r="C29" s="60">
        <v>45880</v>
      </c>
      <c r="D29" s="60">
        <v>45881</v>
      </c>
      <c r="E29" s="60">
        <v>45882</v>
      </c>
      <c r="F29" s="60">
        <v>45883</v>
      </c>
      <c r="G29" s="60">
        <v>45884</v>
      </c>
      <c r="H29" s="61">
        <v>45885</v>
      </c>
    </row>
    <row r="30" spans="1:11" ht="15.95" customHeight="1" x14ac:dyDescent="0.25">
      <c r="A30" s="54" t="s">
        <v>62</v>
      </c>
      <c r="B30" s="166"/>
      <c r="C30" s="167"/>
      <c r="D30" s="167"/>
      <c r="E30" s="167"/>
      <c r="F30" s="167"/>
      <c r="G30" s="167"/>
      <c r="H30" s="118"/>
    </row>
    <row r="31" spans="1:11" ht="15.95" customHeight="1" x14ac:dyDescent="0.25">
      <c r="A31" s="51" t="s">
        <v>51</v>
      </c>
      <c r="B31" s="168"/>
      <c r="C31" s="169"/>
      <c r="D31" s="150"/>
      <c r="E31" s="169"/>
      <c r="F31" s="169"/>
      <c r="G31" s="169"/>
      <c r="H31" s="120"/>
    </row>
    <row r="32" spans="1:11" ht="15.95" customHeight="1" x14ac:dyDescent="0.25">
      <c r="A32" s="51" t="s">
        <v>53</v>
      </c>
      <c r="B32" s="168"/>
      <c r="C32" s="169"/>
      <c r="D32" s="150"/>
      <c r="E32" s="169"/>
      <c r="F32" s="169"/>
      <c r="G32" s="169"/>
      <c r="H32" s="120"/>
    </row>
    <row r="33" spans="1:11" ht="15.95" customHeight="1" x14ac:dyDescent="0.25">
      <c r="A33" s="51" t="s">
        <v>55</v>
      </c>
      <c r="B33" s="170"/>
      <c r="C33" s="171"/>
      <c r="D33" s="151"/>
      <c r="E33" s="171"/>
      <c r="F33" s="171"/>
      <c r="G33" s="171"/>
      <c r="H33" s="123"/>
    </row>
    <row r="34" spans="1:11" ht="15.95" customHeight="1" thickBot="1" x14ac:dyDescent="0.3">
      <c r="A34" s="52" t="s">
        <v>52</v>
      </c>
      <c r="B34" s="172"/>
      <c r="C34" s="173"/>
      <c r="D34" s="152"/>
      <c r="E34" s="173"/>
      <c r="F34" s="173"/>
      <c r="G34" s="174"/>
      <c r="H34" s="128"/>
    </row>
    <row r="35" spans="1:11" s="3" customFormat="1" ht="15.95" customHeight="1" x14ac:dyDescent="0.25">
      <c r="A35" s="75" t="s">
        <v>62</v>
      </c>
      <c r="B35" s="130"/>
      <c r="C35" s="130"/>
      <c r="D35" s="130"/>
      <c r="E35" s="130"/>
      <c r="F35" s="130"/>
      <c r="G35" s="130"/>
      <c r="H35" s="130"/>
    </row>
    <row r="36" spans="1:11" s="3" customFormat="1" ht="15.95" customHeight="1" x14ac:dyDescent="0.35">
      <c r="A36" s="72" t="s">
        <v>51</v>
      </c>
      <c r="B36" s="142"/>
      <c r="C36" s="142"/>
      <c r="D36" s="142"/>
      <c r="E36" s="142"/>
      <c r="F36" s="163"/>
      <c r="G36" s="142"/>
      <c r="H36" s="142"/>
      <c r="J36" s="5"/>
      <c r="K36" s="8"/>
    </row>
    <row r="37" spans="1:11" ht="15.95" customHeight="1" x14ac:dyDescent="0.25">
      <c r="A37" s="56" t="s">
        <v>53</v>
      </c>
      <c r="B37" s="144"/>
      <c r="C37" s="144"/>
      <c r="D37" s="144"/>
      <c r="E37" s="144"/>
      <c r="F37" s="163"/>
      <c r="G37" s="144"/>
      <c r="H37" s="144"/>
      <c r="J37" s="4"/>
    </row>
    <row r="38" spans="1:11" ht="15.95" customHeight="1" x14ac:dyDescent="0.25">
      <c r="A38" s="56" t="s">
        <v>55</v>
      </c>
      <c r="B38" s="146"/>
      <c r="C38" s="146"/>
      <c r="D38" s="146"/>
      <c r="E38" s="146"/>
      <c r="F38" s="164"/>
      <c r="G38" s="146"/>
      <c r="H38" s="146"/>
      <c r="J38" s="4"/>
    </row>
    <row r="39" spans="1:11" s="3" customFormat="1" ht="15.95" customHeight="1" thickBot="1" x14ac:dyDescent="0.3">
      <c r="A39" s="57" t="s">
        <v>52</v>
      </c>
      <c r="B39" s="148"/>
      <c r="C39" s="148"/>
      <c r="D39" s="148"/>
      <c r="E39" s="148"/>
      <c r="F39" s="165"/>
      <c r="G39" s="148"/>
      <c r="H39" s="148"/>
    </row>
    <row r="40" spans="1:11" ht="15.95" customHeight="1" x14ac:dyDescent="0.25">
      <c r="A40" s="67"/>
      <c r="B40" s="64">
        <f t="array" ref="B40:H40">DaysAndWeeks+DATE(CalendarYear,8,1)-WEEKDAY(DATE(CalendarYear,8,1),(WeekStart="Monday")+1)+22</f>
        <v>45886</v>
      </c>
      <c r="C40" s="65">
        <v>45887</v>
      </c>
      <c r="D40" s="65">
        <v>45888</v>
      </c>
      <c r="E40" s="65">
        <v>45889</v>
      </c>
      <c r="F40" s="65">
        <v>45890</v>
      </c>
      <c r="G40" s="65">
        <v>45891</v>
      </c>
      <c r="H40" s="66">
        <v>45892</v>
      </c>
    </row>
    <row r="41" spans="1:11" ht="15.95" customHeight="1" x14ac:dyDescent="0.25">
      <c r="A41" s="54" t="s">
        <v>62</v>
      </c>
      <c r="B41" s="166"/>
      <c r="C41" s="167"/>
      <c r="D41" s="167"/>
      <c r="E41" s="167"/>
      <c r="F41" s="167"/>
      <c r="G41" s="167"/>
      <c r="H41" s="118"/>
    </row>
    <row r="42" spans="1:11" ht="15.95" customHeight="1" x14ac:dyDescent="0.25">
      <c r="A42" s="51" t="s">
        <v>51</v>
      </c>
      <c r="B42" s="168"/>
      <c r="C42" s="169"/>
      <c r="D42" s="150"/>
      <c r="E42" s="169"/>
      <c r="F42" s="169"/>
      <c r="G42" s="169"/>
      <c r="H42" s="120"/>
    </row>
    <row r="43" spans="1:11" ht="15.95" customHeight="1" x14ac:dyDescent="0.25">
      <c r="A43" s="51" t="s">
        <v>53</v>
      </c>
      <c r="B43" s="168"/>
      <c r="C43" s="169"/>
      <c r="D43" s="150"/>
      <c r="E43" s="169"/>
      <c r="F43" s="169"/>
      <c r="G43" s="169"/>
      <c r="H43" s="120"/>
    </row>
    <row r="44" spans="1:11" ht="15.95" customHeight="1" x14ac:dyDescent="0.25">
      <c r="A44" s="51" t="s">
        <v>55</v>
      </c>
      <c r="B44" s="170"/>
      <c r="C44" s="171"/>
      <c r="D44" s="151"/>
      <c r="E44" s="171"/>
      <c r="F44" s="171"/>
      <c r="G44" s="171"/>
      <c r="H44" s="123"/>
    </row>
    <row r="45" spans="1:11" ht="15.95" customHeight="1" thickBot="1" x14ac:dyDescent="0.3">
      <c r="A45" s="52" t="s">
        <v>52</v>
      </c>
      <c r="B45" s="172"/>
      <c r="C45" s="173"/>
      <c r="D45" s="152"/>
      <c r="E45" s="173"/>
      <c r="F45" s="173"/>
      <c r="G45" s="174"/>
      <c r="H45" s="128"/>
    </row>
    <row r="46" spans="1:11" s="3" customFormat="1" ht="15.95" customHeight="1" x14ac:dyDescent="0.25">
      <c r="A46" s="75" t="s">
        <v>62</v>
      </c>
      <c r="B46" s="130"/>
      <c r="C46" s="130"/>
      <c r="D46" s="130"/>
      <c r="E46" s="130"/>
      <c r="F46" s="130"/>
      <c r="G46" s="130"/>
      <c r="H46" s="130"/>
    </row>
    <row r="47" spans="1:11" s="3" customFormat="1" ht="15.95" customHeight="1" x14ac:dyDescent="0.35">
      <c r="A47" s="72" t="s">
        <v>51</v>
      </c>
      <c r="B47" s="142"/>
      <c r="C47" s="142"/>
      <c r="D47" s="142"/>
      <c r="E47" s="142"/>
      <c r="F47" s="163"/>
      <c r="G47" s="142"/>
      <c r="H47" s="142"/>
      <c r="J47" s="5"/>
      <c r="K47" s="8"/>
    </row>
    <row r="48" spans="1:11" ht="15.95" customHeight="1" x14ac:dyDescent="0.25">
      <c r="A48" s="56" t="s">
        <v>53</v>
      </c>
      <c r="B48" s="144"/>
      <c r="C48" s="144"/>
      <c r="D48" s="144"/>
      <c r="E48" s="144"/>
      <c r="F48" s="163"/>
      <c r="G48" s="144"/>
      <c r="H48" s="144"/>
      <c r="J48" s="4"/>
    </row>
    <row r="49" spans="1:11" ht="15.95" customHeight="1" x14ac:dyDescent="0.25">
      <c r="A49" s="56" t="s">
        <v>55</v>
      </c>
      <c r="B49" s="146"/>
      <c r="C49" s="146"/>
      <c r="D49" s="146"/>
      <c r="E49" s="146"/>
      <c r="F49" s="164"/>
      <c r="G49" s="146"/>
      <c r="H49" s="146"/>
      <c r="J49" s="4"/>
    </row>
    <row r="50" spans="1:11" s="3" customFormat="1" ht="15.95" customHeight="1" thickBot="1" x14ac:dyDescent="0.3">
      <c r="A50" s="57" t="s">
        <v>52</v>
      </c>
      <c r="B50" s="148"/>
      <c r="C50" s="148"/>
      <c r="D50" s="148"/>
      <c r="E50" s="148"/>
      <c r="F50" s="165"/>
      <c r="G50" s="148"/>
      <c r="H50" s="148"/>
    </row>
    <row r="51" spans="1:11" ht="15.95" customHeight="1" x14ac:dyDescent="0.25">
      <c r="A51" s="67"/>
      <c r="B51" s="59">
        <f t="array" ref="B51:H51">DaysAndWeeks+DATE(CalendarYear,8,1)-WEEKDAY(DATE(CalendarYear,8,1),(WeekStart="Monday")+1)+29</f>
        <v>45893</v>
      </c>
      <c r="C51" s="60">
        <v>45894</v>
      </c>
      <c r="D51" s="60">
        <v>45895</v>
      </c>
      <c r="E51" s="60">
        <v>45896</v>
      </c>
      <c r="F51" s="60">
        <v>45897</v>
      </c>
      <c r="G51" s="60">
        <v>45898</v>
      </c>
      <c r="H51" s="61">
        <v>45899</v>
      </c>
    </row>
    <row r="52" spans="1:11" ht="15.95" customHeight="1" x14ac:dyDescent="0.25">
      <c r="A52" s="54" t="s">
        <v>62</v>
      </c>
      <c r="B52" s="166"/>
      <c r="C52" s="167"/>
      <c r="D52" s="167"/>
      <c r="E52" s="167"/>
      <c r="F52" s="167"/>
      <c r="G52" s="167"/>
      <c r="H52" s="118"/>
    </row>
    <row r="53" spans="1:11" ht="15.95" customHeight="1" x14ac:dyDescent="0.25">
      <c r="A53" s="51" t="s">
        <v>51</v>
      </c>
      <c r="B53" s="168"/>
      <c r="C53" s="169"/>
      <c r="D53" s="150"/>
      <c r="E53" s="169"/>
      <c r="F53" s="169"/>
      <c r="G53" s="169"/>
      <c r="H53" s="120"/>
    </row>
    <row r="54" spans="1:11" ht="15.95" customHeight="1" x14ac:dyDescent="0.25">
      <c r="A54" s="51" t="s">
        <v>53</v>
      </c>
      <c r="B54" s="168"/>
      <c r="C54" s="169"/>
      <c r="D54" s="150"/>
      <c r="E54" s="169"/>
      <c r="F54" s="169"/>
      <c r="G54" s="169"/>
      <c r="H54" s="120"/>
    </row>
    <row r="55" spans="1:11" ht="15.95" customHeight="1" x14ac:dyDescent="0.25">
      <c r="A55" s="51" t="s">
        <v>55</v>
      </c>
      <c r="B55" s="170"/>
      <c r="C55" s="171"/>
      <c r="D55" s="151"/>
      <c r="E55" s="171"/>
      <c r="F55" s="171"/>
      <c r="G55" s="171"/>
      <c r="H55" s="123"/>
    </row>
    <row r="56" spans="1:11" ht="15.95" customHeight="1" thickBot="1" x14ac:dyDescent="0.3">
      <c r="A56" s="52" t="s">
        <v>52</v>
      </c>
      <c r="B56" s="172"/>
      <c r="C56" s="173"/>
      <c r="D56" s="152"/>
      <c r="E56" s="173"/>
      <c r="F56" s="173"/>
      <c r="G56" s="174"/>
      <c r="H56" s="128"/>
    </row>
    <row r="57" spans="1:11" s="3" customFormat="1" ht="15.95" customHeight="1" x14ac:dyDescent="0.25">
      <c r="A57" s="75" t="s">
        <v>62</v>
      </c>
      <c r="B57" s="130"/>
      <c r="C57" s="130"/>
      <c r="D57" s="130"/>
      <c r="E57" s="130"/>
      <c r="F57" s="130"/>
      <c r="G57" s="130"/>
      <c r="H57" s="130"/>
    </row>
    <row r="58" spans="1:11" s="3" customFormat="1" ht="15.95" customHeight="1" x14ac:dyDescent="0.35">
      <c r="A58" s="72" t="s">
        <v>51</v>
      </c>
      <c r="B58" s="142"/>
      <c r="C58" s="142"/>
      <c r="D58" s="142"/>
      <c r="E58" s="142"/>
      <c r="F58" s="163"/>
      <c r="G58" s="142"/>
      <c r="H58" s="142"/>
      <c r="J58" s="5"/>
      <c r="K58" s="8"/>
    </row>
    <row r="59" spans="1:11" ht="15.95" customHeight="1" x14ac:dyDescent="0.25">
      <c r="A59" s="56" t="s">
        <v>53</v>
      </c>
      <c r="B59" s="144"/>
      <c r="C59" s="144"/>
      <c r="D59" s="144"/>
      <c r="E59" s="144"/>
      <c r="F59" s="163"/>
      <c r="G59" s="144"/>
      <c r="H59" s="144"/>
      <c r="J59" s="4"/>
    </row>
    <row r="60" spans="1:11" ht="15.95" customHeight="1" x14ac:dyDescent="0.25">
      <c r="A60" s="56" t="s">
        <v>55</v>
      </c>
      <c r="B60" s="146"/>
      <c r="C60" s="146"/>
      <c r="D60" s="146"/>
      <c r="E60" s="146"/>
      <c r="F60" s="164"/>
      <c r="G60" s="146"/>
      <c r="H60" s="146"/>
      <c r="J60" s="4"/>
    </row>
    <row r="61" spans="1:11" s="3" customFormat="1" ht="15.95" customHeight="1" thickBot="1" x14ac:dyDescent="0.3">
      <c r="A61" s="57" t="s">
        <v>52</v>
      </c>
      <c r="B61" s="148"/>
      <c r="C61" s="148"/>
      <c r="D61" s="148"/>
      <c r="E61" s="148"/>
      <c r="F61" s="165"/>
      <c r="G61" s="148"/>
      <c r="H61" s="148"/>
    </row>
    <row r="62" spans="1:11" ht="15.95" customHeight="1" x14ac:dyDescent="0.25">
      <c r="A62" s="68"/>
      <c r="B62" s="64">
        <f t="array" ref="B62:C62">DaysAndWeeks+DATE(CalendarYear,8,1)-WEEKDAY(DATE(CalendarYear,8,1),(WeekStart="Monday")+1)+36</f>
        <v>45900</v>
      </c>
      <c r="C62" s="65">
        <v>45901</v>
      </c>
      <c r="D62" s="188" t="s">
        <v>5</v>
      </c>
      <c r="E62" s="189"/>
      <c r="F62" s="190"/>
      <c r="G62" s="191" t="s">
        <v>6</v>
      </c>
      <c r="H62" s="192"/>
    </row>
    <row r="63" spans="1:11" ht="15.95" customHeight="1" x14ac:dyDescent="0.25">
      <c r="A63" s="54" t="s">
        <v>62</v>
      </c>
      <c r="B63" s="166"/>
      <c r="C63" s="167"/>
      <c r="D63" s="193" t="s">
        <v>115</v>
      </c>
      <c r="E63" s="194"/>
      <c r="F63" s="195"/>
      <c r="G63" s="196" t="s">
        <v>29</v>
      </c>
      <c r="H63" s="197"/>
    </row>
    <row r="64" spans="1:11" ht="15.95" customHeight="1" x14ac:dyDescent="0.25">
      <c r="A64" s="51" t="s">
        <v>51</v>
      </c>
      <c r="B64" s="168"/>
      <c r="C64" s="169"/>
      <c r="D64" s="193"/>
      <c r="E64" s="194"/>
      <c r="F64" s="195"/>
      <c r="G64" s="196"/>
      <c r="H64" s="197"/>
    </row>
    <row r="65" spans="1:8" ht="15.95" customHeight="1" x14ac:dyDescent="0.25">
      <c r="A65" s="51" t="s">
        <v>53</v>
      </c>
      <c r="B65" s="168"/>
      <c r="C65" s="169"/>
      <c r="D65" s="193" t="s">
        <v>96</v>
      </c>
      <c r="E65" s="194"/>
      <c r="F65" s="195"/>
      <c r="G65" s="196" t="s">
        <v>44</v>
      </c>
      <c r="H65" s="197"/>
    </row>
    <row r="66" spans="1:8" ht="15.95" customHeight="1" x14ac:dyDescent="0.25">
      <c r="A66" s="51" t="s">
        <v>55</v>
      </c>
      <c r="B66" s="170"/>
      <c r="C66" s="171"/>
      <c r="D66" s="193"/>
      <c r="E66" s="194"/>
      <c r="F66" s="195"/>
      <c r="G66" s="198" t="s">
        <v>111</v>
      </c>
      <c r="H66" s="199"/>
    </row>
    <row r="67" spans="1:8" ht="15.95" customHeight="1" thickBot="1" x14ac:dyDescent="0.3">
      <c r="A67" s="53" t="s">
        <v>52</v>
      </c>
      <c r="B67" s="175"/>
      <c r="C67" s="176"/>
      <c r="D67" s="193" t="s">
        <v>97</v>
      </c>
      <c r="E67" s="194"/>
      <c r="F67" s="200"/>
      <c r="G67" s="198"/>
      <c r="H67" s="199"/>
    </row>
    <row r="68" spans="1:8" ht="15.95" customHeight="1" x14ac:dyDescent="0.25">
      <c r="A68" s="75" t="s">
        <v>62</v>
      </c>
      <c r="B68" s="130"/>
      <c r="C68" s="177"/>
      <c r="D68" s="193"/>
      <c r="E68" s="194"/>
      <c r="F68" s="200"/>
      <c r="G68" s="198"/>
      <c r="H68" s="199"/>
    </row>
    <row r="69" spans="1:8" ht="15.95" customHeight="1" x14ac:dyDescent="0.25">
      <c r="A69" s="72" t="s">
        <v>51</v>
      </c>
      <c r="B69" s="142"/>
      <c r="C69" s="178"/>
      <c r="D69" s="201" t="s">
        <v>117</v>
      </c>
      <c r="E69" s="202"/>
      <c r="F69" s="203"/>
      <c r="G69" s="198"/>
      <c r="H69" s="199"/>
    </row>
    <row r="70" spans="1:8" ht="15.95" customHeight="1" x14ac:dyDescent="0.25">
      <c r="A70" s="56" t="s">
        <v>53</v>
      </c>
      <c r="B70" s="144"/>
      <c r="C70" s="179"/>
      <c r="D70" s="158"/>
      <c r="E70" s="157"/>
      <c r="F70" s="161"/>
      <c r="G70" s="198"/>
      <c r="H70" s="199"/>
    </row>
    <row r="71" spans="1:8" ht="15.95" customHeight="1" x14ac:dyDescent="0.25">
      <c r="A71" s="56" t="s">
        <v>55</v>
      </c>
      <c r="B71" s="146"/>
      <c r="C71" s="180"/>
      <c r="D71" s="158"/>
      <c r="E71" s="157"/>
      <c r="F71" s="161"/>
      <c r="G71" s="198"/>
      <c r="H71" s="199"/>
    </row>
    <row r="72" spans="1:8" ht="15.95" customHeight="1" thickBot="1" x14ac:dyDescent="0.3">
      <c r="A72" s="57" t="s">
        <v>52</v>
      </c>
      <c r="B72" s="148"/>
      <c r="C72" s="181"/>
      <c r="D72" s="159"/>
      <c r="E72" s="160"/>
      <c r="F72" s="162"/>
      <c r="G72" s="160"/>
      <c r="H72" s="162"/>
    </row>
  </sheetData>
  <mergeCells count="12">
    <mergeCell ref="D63:F64"/>
    <mergeCell ref="G63:H65"/>
    <mergeCell ref="D65:F66"/>
    <mergeCell ref="G66:H71"/>
    <mergeCell ref="D67:F68"/>
    <mergeCell ref="D69:F69"/>
    <mergeCell ref="G62:H62"/>
    <mergeCell ref="B1:D4"/>
    <mergeCell ref="E2:F2"/>
    <mergeCell ref="E3:F3"/>
    <mergeCell ref="E4:F4"/>
    <mergeCell ref="D62:F62"/>
  </mergeCells>
  <conditionalFormatting sqref="B62:C62">
    <cfRule type="expression" dxfId="89" priority="19">
      <formula>AND(DAY(B62)&gt;=1,DAY(B62)&lt;=15)</formula>
    </cfRule>
  </conditionalFormatting>
  <conditionalFormatting sqref="B68:C71">
    <cfRule type="expression" dxfId="88" priority="17">
      <formula>DAY(B68)&gt;8</formula>
    </cfRule>
  </conditionalFormatting>
  <conditionalFormatting sqref="B14:E16 G14:G16">
    <cfRule type="expression" dxfId="87" priority="15">
      <formula>DAY(B14)&gt;8</formula>
    </cfRule>
  </conditionalFormatting>
  <conditionalFormatting sqref="B25:E27 G25:G27">
    <cfRule type="expression" dxfId="86" priority="12">
      <formula>DAY(B25)&gt;8</formula>
    </cfRule>
  </conditionalFormatting>
  <conditionalFormatting sqref="B36:E38 G36:G38">
    <cfRule type="expression" dxfId="85" priority="9">
      <formula>DAY(B36)&gt;8</formula>
    </cfRule>
  </conditionalFormatting>
  <conditionalFormatting sqref="B47:E49 G47:G49">
    <cfRule type="expression" dxfId="84" priority="6">
      <formula>DAY(B47)&gt;8</formula>
    </cfRule>
  </conditionalFormatting>
  <conditionalFormatting sqref="B58:E60 G58:G60">
    <cfRule type="expression" dxfId="83" priority="3">
      <formula>DAY(B58)&gt;8</formula>
    </cfRule>
  </conditionalFormatting>
  <conditionalFormatting sqref="B7:G11">
    <cfRule type="expression" dxfId="82" priority="25">
      <formula>DAY(B7)&gt;8</formula>
    </cfRule>
  </conditionalFormatting>
  <conditionalFormatting sqref="B13:G13">
    <cfRule type="expression" dxfId="81" priority="14">
      <formula>DAY(B13)&gt;8</formula>
    </cfRule>
  </conditionalFormatting>
  <conditionalFormatting sqref="B24:G24">
    <cfRule type="expression" dxfId="80" priority="11">
      <formula>DAY(B24)&gt;8</formula>
    </cfRule>
  </conditionalFormatting>
  <conditionalFormatting sqref="B35:G35">
    <cfRule type="expression" dxfId="79" priority="8">
      <formula>DAY(B35)&gt;8</formula>
    </cfRule>
  </conditionalFormatting>
  <conditionalFormatting sqref="B46:G46">
    <cfRule type="expression" dxfId="78" priority="5">
      <formula>DAY(B46)&gt;8</formula>
    </cfRule>
  </conditionalFormatting>
  <conditionalFormatting sqref="B57:G57">
    <cfRule type="expression" dxfId="77" priority="2">
      <formula>DAY(B57)&gt;8</formula>
    </cfRule>
  </conditionalFormatting>
  <conditionalFormatting sqref="B51:H51">
    <cfRule type="expression" dxfId="76" priority="26">
      <formula>AND(DAY(B51)&gt;=1,DAY(B51)&lt;=15)</formula>
    </cfRule>
  </conditionalFormatting>
  <conditionalFormatting sqref="D20:D22">
    <cfRule type="expression" dxfId="75" priority="23">
      <formula>DAY(D20)&gt;8</formula>
    </cfRule>
  </conditionalFormatting>
  <conditionalFormatting sqref="D31:D33">
    <cfRule type="expression" dxfId="74" priority="22">
      <formula>DAY(D31)&gt;8</formula>
    </cfRule>
  </conditionalFormatting>
  <conditionalFormatting sqref="D42:D44">
    <cfRule type="expression" dxfId="73" priority="21">
      <formula>DAY(D42)&gt;8</formula>
    </cfRule>
  </conditionalFormatting>
  <conditionalFormatting sqref="D53:D55">
    <cfRule type="expression" dxfId="72" priority="20">
      <formula>DAY(D53)&gt;8</formula>
    </cfRule>
  </conditionalFormatting>
  <dataValidations count="10">
    <dataValidation allowBlank="1" showInputMessage="1" showErrorMessage="1" prompt="Automatically determined weekday" sqref="C6:H6" xr:uid="{00000000-0002-0000-07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64:B66 B7:B10 B19:B21 B30:B32 B42:B44 B52:B54 B69:B71 B14:B16 B25:B27 B36:B38 B47:B49 B58:B60" xr:uid="{00000000-0002-0000-0700-000001000000}"/>
    <dataValidation allowBlank="1" showInputMessage="1" showErrorMessage="1" prompt="Enter Notes in the cell at right" sqref="D62:D63 D65 D67" xr:uid="{817CD606-EECE-49DF-A43D-B8B0B7266AAE}"/>
    <dataValidation allowBlank="1" showInputMessage="1" showErrorMessage="1" prompt="Enter Notes in this cell" sqref="E62:F62" xr:uid="{E6D63890-756D-40F5-8416-6FBC2C3FD1F2}"/>
    <dataValidation allowBlank="1" showInputMessage="1" showErrorMessage="1" prompt="This row &amp; rows 6, 8, 10, 12, &amp; 14 are cells for entering daily notes related to the calendar day in the cell above" sqref="B68 B72 B11:B13 B17 B24 B28 B35 B39 B46 B50 B57 B61" xr:uid="{00000000-0002-0000-0700-000004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700-000005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700-000006000000}"/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6F6E4261-4259-4E96-9899-BADDDBF8323D}"/>
    <dataValidation allowBlank="1" showInputMessage="1" showErrorMessage="1" prompt="Select week start day in cell at right" sqref="J14 J25 J36 J47 J58" xr:uid="{E90F7641-7B16-4CEF-9813-27F83307BC57}"/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K14 K25 K36 K47 K58" xr:uid="{3F62A872-EF6B-453C-8D51-95A81C0FECA3}">
      <formula1>"SUNDAY,MONDAY"</formula1>
    </dataValidation>
  </dataValidations>
  <printOptions horizontalCentered="1" verticalCentered="1"/>
  <pageMargins left="0.7" right="0.7" top="0.75" bottom="0.75" header="0.3" footer="0.3"/>
  <pageSetup scale="76" fitToHeight="2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0.39997558519241921"/>
    <pageSetUpPr fitToPage="1"/>
  </sheetPr>
  <dimension ref="A1:J72"/>
  <sheetViews>
    <sheetView showGridLines="0" workbookViewId="0">
      <selection activeCell="E10" sqref="E10"/>
    </sheetView>
  </sheetViews>
  <sheetFormatPr defaultColWidth="8.625" defaultRowHeight="15" x14ac:dyDescent="0.25"/>
  <cols>
    <col min="1" max="1" width="18.625" customWidth="1"/>
    <col min="2" max="8" width="20.625" customWidth="1"/>
    <col min="9" max="9" width="2.625" customWidth="1"/>
  </cols>
  <sheetData>
    <row r="1" spans="1:10" ht="18.75" customHeight="1" x14ac:dyDescent="0.25">
      <c r="B1" s="205" t="str">
        <f>"September "&amp;CalendarYear</f>
        <v>September 2025</v>
      </c>
      <c r="C1" s="205"/>
      <c r="D1" s="205"/>
      <c r="E1" s="47" t="s">
        <v>106</v>
      </c>
      <c r="F1" s="47"/>
      <c r="G1" s="47"/>
      <c r="H1" s="48"/>
    </row>
    <row r="2" spans="1:10" ht="18.75" customHeight="1" x14ac:dyDescent="0.25">
      <c r="B2" s="205"/>
      <c r="C2" s="205"/>
      <c r="D2" s="205"/>
      <c r="E2" s="215"/>
      <c r="F2" s="216"/>
      <c r="G2" s="20" t="s">
        <v>9</v>
      </c>
      <c r="H2" s="20" t="s">
        <v>10</v>
      </c>
    </row>
    <row r="3" spans="1:10" ht="18.75" customHeight="1" x14ac:dyDescent="0.25">
      <c r="B3" s="205"/>
      <c r="C3" s="205"/>
      <c r="D3" s="205"/>
      <c r="E3" s="215" t="s">
        <v>30</v>
      </c>
      <c r="F3" s="216"/>
      <c r="G3" s="20" t="s">
        <v>11</v>
      </c>
      <c r="H3" s="20" t="s">
        <v>12</v>
      </c>
    </row>
    <row r="4" spans="1:10" ht="18.75" customHeight="1" thickBot="1" x14ac:dyDescent="0.3">
      <c r="B4" s="206"/>
      <c r="C4" s="206"/>
      <c r="D4" s="206"/>
      <c r="E4" s="213"/>
      <c r="F4" s="214"/>
      <c r="G4" s="21" t="s">
        <v>4</v>
      </c>
      <c r="H4" s="22" t="s">
        <v>13</v>
      </c>
    </row>
    <row r="5" spans="1:10" ht="19.5" customHeight="1" x14ac:dyDescent="0.25">
      <c r="B5" s="14"/>
      <c r="C5" s="14"/>
      <c r="D5" s="14"/>
      <c r="E5" s="15"/>
      <c r="F5" s="16"/>
      <c r="G5" s="12"/>
      <c r="H5" s="13"/>
    </row>
    <row r="6" spans="1:10" ht="15.95" customHeight="1" x14ac:dyDescent="0.25">
      <c r="B6" s="18" t="str">
        <f>IF(WeekStart="SUNDAY", "SUNDAY","MONDAY")</f>
        <v>SUNDAY</v>
      </c>
      <c r="C6" s="17" t="str">
        <f t="shared" ref="C6:H6" si="0">UPPER(TEXT(C7,"dddd"))</f>
        <v>MONDAY</v>
      </c>
      <c r="D6" s="17" t="str">
        <f t="shared" si="0"/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</row>
    <row r="7" spans="1:10" ht="15.95" customHeight="1" x14ac:dyDescent="0.25">
      <c r="A7" s="85"/>
      <c r="B7" s="59">
        <f t="array" ref="B7:H7">DaysAndWeeks+DATE(CalendarYear,9,1)-WEEKDAY(DATE(CalendarYear,9,1),(WeekStart="Monday")+1)+1</f>
        <v>45900</v>
      </c>
      <c r="C7" s="60">
        <v>45901</v>
      </c>
      <c r="D7" s="60">
        <v>45902</v>
      </c>
      <c r="E7" s="60">
        <v>45903</v>
      </c>
      <c r="F7" s="60">
        <v>45904</v>
      </c>
      <c r="G7" s="60">
        <v>45905</v>
      </c>
      <c r="H7" s="61">
        <v>45906</v>
      </c>
    </row>
    <row r="8" spans="1:10" ht="15.95" customHeight="1" x14ac:dyDescent="0.25">
      <c r="A8" s="54" t="s">
        <v>62</v>
      </c>
      <c r="B8" s="149"/>
      <c r="C8" s="149"/>
      <c r="D8" s="149"/>
      <c r="E8" s="149"/>
      <c r="F8" s="149"/>
      <c r="G8" s="149"/>
      <c r="H8" s="149"/>
    </row>
    <row r="9" spans="1:10" ht="15.95" customHeight="1" x14ac:dyDescent="0.25">
      <c r="A9" s="51" t="s">
        <v>51</v>
      </c>
      <c r="B9" s="150"/>
      <c r="C9" s="150"/>
      <c r="D9" s="150"/>
      <c r="E9" s="150"/>
      <c r="F9" s="150"/>
      <c r="G9" s="150"/>
      <c r="H9" s="150"/>
    </row>
    <row r="10" spans="1:10" ht="15.95" customHeight="1" x14ac:dyDescent="0.25">
      <c r="A10" s="51" t="s">
        <v>53</v>
      </c>
      <c r="B10" s="150"/>
      <c r="C10" s="150"/>
      <c r="D10" s="150"/>
      <c r="E10" s="150"/>
      <c r="F10" s="150"/>
      <c r="G10" s="150"/>
      <c r="H10" s="150"/>
    </row>
    <row r="11" spans="1:10" ht="15.95" customHeight="1" x14ac:dyDescent="0.25">
      <c r="A11" s="51" t="s">
        <v>55</v>
      </c>
      <c r="B11" s="151"/>
      <c r="C11" s="151"/>
      <c r="D11" s="151"/>
      <c r="E11" s="151"/>
      <c r="F11" s="151"/>
      <c r="G11" s="151"/>
      <c r="H11" s="151"/>
    </row>
    <row r="12" spans="1:10" ht="15.95" customHeight="1" thickBot="1" x14ac:dyDescent="0.3">
      <c r="A12" s="52" t="s">
        <v>52</v>
      </c>
      <c r="B12" s="152"/>
      <c r="C12" s="152"/>
      <c r="D12" s="152"/>
      <c r="E12" s="152"/>
      <c r="F12" s="152"/>
      <c r="G12" s="152"/>
      <c r="H12" s="152"/>
    </row>
    <row r="13" spans="1:10" s="3" customFormat="1" ht="15.95" customHeight="1" x14ac:dyDescent="0.25">
      <c r="A13" s="75" t="s">
        <v>62</v>
      </c>
      <c r="B13" s="130"/>
      <c r="C13" s="130"/>
      <c r="D13" s="130"/>
      <c r="E13" s="130"/>
      <c r="F13" s="130"/>
      <c r="G13" s="130"/>
      <c r="H13" s="130"/>
    </row>
    <row r="14" spans="1:10" s="3" customFormat="1" ht="15.95" customHeight="1" x14ac:dyDescent="0.25">
      <c r="A14" s="72" t="s">
        <v>51</v>
      </c>
      <c r="B14" s="142"/>
      <c r="C14" s="142"/>
      <c r="D14" s="142"/>
      <c r="E14" s="142"/>
      <c r="F14" s="163"/>
      <c r="G14" s="142"/>
      <c r="H14" s="142"/>
      <c r="J14" s="5"/>
    </row>
    <row r="15" spans="1:10" ht="15.95" customHeight="1" x14ac:dyDescent="0.25">
      <c r="A15" s="56" t="s">
        <v>53</v>
      </c>
      <c r="B15" s="144"/>
      <c r="C15" s="144"/>
      <c r="D15" s="144"/>
      <c r="E15" s="144"/>
      <c r="F15" s="163"/>
      <c r="G15" s="144"/>
      <c r="H15" s="144"/>
      <c r="J15" s="4"/>
    </row>
    <row r="16" spans="1:10" ht="15.95" customHeight="1" x14ac:dyDescent="0.25">
      <c r="A16" s="56" t="s">
        <v>55</v>
      </c>
      <c r="B16" s="146"/>
      <c r="C16" s="146"/>
      <c r="D16" s="146"/>
      <c r="E16" s="146"/>
      <c r="F16" s="164"/>
      <c r="G16" s="146"/>
      <c r="H16" s="146"/>
      <c r="J16" s="4"/>
    </row>
    <row r="17" spans="1:10" s="3" customFormat="1" ht="15.95" customHeight="1" thickBot="1" x14ac:dyDescent="0.3">
      <c r="A17" s="57" t="s">
        <v>52</v>
      </c>
      <c r="B17" s="148"/>
      <c r="C17" s="148"/>
      <c r="D17" s="148"/>
      <c r="E17" s="148"/>
      <c r="F17" s="165"/>
      <c r="G17" s="148"/>
      <c r="H17" s="148"/>
    </row>
    <row r="18" spans="1:10" ht="15.95" customHeight="1" x14ac:dyDescent="0.25">
      <c r="A18" s="63"/>
      <c r="B18" s="64">
        <f t="array" ref="B18:H18">DaysAndWeeks+DATE(CalendarYear,9,1)-WEEKDAY(DATE(CalendarYear,9,1),(WeekStart="Monday")+1)+8</f>
        <v>45907</v>
      </c>
      <c r="C18" s="65">
        <v>45908</v>
      </c>
      <c r="D18" s="65">
        <v>45909</v>
      </c>
      <c r="E18" s="65">
        <v>45910</v>
      </c>
      <c r="F18" s="65">
        <v>45911</v>
      </c>
      <c r="G18" s="65">
        <v>45912</v>
      </c>
      <c r="H18" s="66">
        <v>45913</v>
      </c>
    </row>
    <row r="19" spans="1:10" ht="15.95" customHeight="1" x14ac:dyDescent="0.25">
      <c r="A19" s="54" t="s">
        <v>62</v>
      </c>
      <c r="B19" s="166"/>
      <c r="C19" s="167"/>
      <c r="D19" s="167"/>
      <c r="E19" s="167"/>
      <c r="F19" s="167"/>
      <c r="G19" s="167"/>
      <c r="H19" s="118"/>
    </row>
    <row r="20" spans="1:10" ht="15.95" customHeight="1" x14ac:dyDescent="0.25">
      <c r="A20" s="51" t="s">
        <v>51</v>
      </c>
      <c r="B20" s="168"/>
      <c r="C20" s="169"/>
      <c r="D20" s="150"/>
      <c r="E20" s="169"/>
      <c r="F20" s="169"/>
      <c r="G20" s="169"/>
      <c r="H20" s="120"/>
    </row>
    <row r="21" spans="1:10" ht="15.95" customHeight="1" x14ac:dyDescent="0.25">
      <c r="A21" s="51" t="s">
        <v>53</v>
      </c>
      <c r="B21" s="168"/>
      <c r="C21" s="169"/>
      <c r="D21" s="150"/>
      <c r="E21" s="169"/>
      <c r="F21" s="169"/>
      <c r="G21" s="169"/>
      <c r="H21" s="120"/>
    </row>
    <row r="22" spans="1:10" ht="15.95" customHeight="1" x14ac:dyDescent="0.25">
      <c r="A22" s="51" t="s">
        <v>55</v>
      </c>
      <c r="B22" s="170"/>
      <c r="C22" s="171"/>
      <c r="D22" s="151"/>
      <c r="E22" s="171"/>
      <c r="F22" s="171"/>
      <c r="G22" s="171"/>
      <c r="H22" s="123"/>
    </row>
    <row r="23" spans="1:10" ht="15.95" customHeight="1" thickBot="1" x14ac:dyDescent="0.3">
      <c r="A23" s="52" t="s">
        <v>52</v>
      </c>
      <c r="B23" s="172"/>
      <c r="C23" s="173"/>
      <c r="D23" s="152"/>
      <c r="E23" s="173"/>
      <c r="F23" s="173"/>
      <c r="G23" s="174"/>
      <c r="H23" s="128"/>
    </row>
    <row r="24" spans="1:10" s="3" customFormat="1" ht="15.95" customHeight="1" x14ac:dyDescent="0.25">
      <c r="A24" s="75" t="s">
        <v>62</v>
      </c>
      <c r="B24" s="130"/>
      <c r="C24" s="130"/>
      <c r="D24" s="130"/>
      <c r="E24" s="130"/>
      <c r="F24" s="130"/>
      <c r="G24" s="130"/>
      <c r="H24" s="130"/>
    </row>
    <row r="25" spans="1:10" s="3" customFormat="1" ht="15.95" customHeight="1" x14ac:dyDescent="0.25">
      <c r="A25" s="72" t="s">
        <v>51</v>
      </c>
      <c r="B25" s="142"/>
      <c r="C25" s="142"/>
      <c r="D25" s="142"/>
      <c r="E25" s="142"/>
      <c r="F25" s="163"/>
      <c r="G25" s="142"/>
      <c r="H25" s="142"/>
      <c r="J25" s="5"/>
    </row>
    <row r="26" spans="1:10" ht="15.95" customHeight="1" x14ac:dyDescent="0.25">
      <c r="A26" s="56" t="s">
        <v>53</v>
      </c>
      <c r="B26" s="144"/>
      <c r="C26" s="144"/>
      <c r="D26" s="144"/>
      <c r="E26" s="144"/>
      <c r="F26" s="163"/>
      <c r="G26" s="144"/>
      <c r="H26" s="144"/>
      <c r="J26" s="4"/>
    </row>
    <row r="27" spans="1:10" ht="15.95" customHeight="1" x14ac:dyDescent="0.25">
      <c r="A27" s="56" t="s">
        <v>55</v>
      </c>
      <c r="B27" s="146"/>
      <c r="C27" s="146"/>
      <c r="D27" s="146"/>
      <c r="E27" s="146"/>
      <c r="F27" s="164"/>
      <c r="G27" s="146"/>
      <c r="H27" s="146"/>
      <c r="J27" s="4"/>
    </row>
    <row r="28" spans="1:10" s="3" customFormat="1" ht="15.95" customHeight="1" thickBot="1" x14ac:dyDescent="0.3">
      <c r="A28" s="57" t="s">
        <v>52</v>
      </c>
      <c r="B28" s="148"/>
      <c r="C28" s="148"/>
      <c r="D28" s="148"/>
      <c r="E28" s="148"/>
      <c r="F28" s="165"/>
      <c r="G28" s="148"/>
      <c r="H28" s="148"/>
    </row>
    <row r="29" spans="1:10" ht="15.95" customHeight="1" x14ac:dyDescent="0.25">
      <c r="A29" s="67"/>
      <c r="B29" s="59">
        <f t="array" ref="B29:H29">DaysAndWeeks+DATE(CalendarYear,9,1)-WEEKDAY(DATE(CalendarYear,9,1),(WeekStart="Monday")+1)+15</f>
        <v>45914</v>
      </c>
      <c r="C29" s="60">
        <v>45915</v>
      </c>
      <c r="D29" s="60">
        <v>45916</v>
      </c>
      <c r="E29" s="60">
        <v>45917</v>
      </c>
      <c r="F29" s="60">
        <v>45918</v>
      </c>
      <c r="G29" s="60">
        <v>45919</v>
      </c>
      <c r="H29" s="61">
        <v>45920</v>
      </c>
    </row>
    <row r="30" spans="1:10" ht="15.95" customHeight="1" x14ac:dyDescent="0.25">
      <c r="A30" s="54" t="s">
        <v>62</v>
      </c>
      <c r="B30" s="166"/>
      <c r="C30" s="167"/>
      <c r="D30" s="167"/>
      <c r="E30" s="167"/>
      <c r="F30" s="167"/>
      <c r="G30" s="167"/>
      <c r="H30" s="118"/>
    </row>
    <row r="31" spans="1:10" ht="15.95" customHeight="1" x14ac:dyDescent="0.25">
      <c r="A31" s="51" t="s">
        <v>51</v>
      </c>
      <c r="B31" s="168"/>
      <c r="C31" s="169"/>
      <c r="D31" s="150"/>
      <c r="E31" s="169"/>
      <c r="F31" s="169"/>
      <c r="G31" s="169"/>
      <c r="H31" s="120"/>
    </row>
    <row r="32" spans="1:10" ht="15.95" customHeight="1" x14ac:dyDescent="0.25">
      <c r="A32" s="51" t="s">
        <v>53</v>
      </c>
      <c r="B32" s="168"/>
      <c r="C32" s="169"/>
      <c r="D32" s="150"/>
      <c r="E32" s="169"/>
      <c r="F32" s="169"/>
      <c r="G32" s="169"/>
      <c r="H32" s="120"/>
    </row>
    <row r="33" spans="1:10" ht="15.95" customHeight="1" x14ac:dyDescent="0.25">
      <c r="A33" s="51" t="s">
        <v>55</v>
      </c>
      <c r="B33" s="170"/>
      <c r="C33" s="171"/>
      <c r="D33" s="151"/>
      <c r="E33" s="171"/>
      <c r="F33" s="171"/>
      <c r="G33" s="171"/>
      <c r="H33" s="123"/>
    </row>
    <row r="34" spans="1:10" ht="15.95" customHeight="1" thickBot="1" x14ac:dyDescent="0.3">
      <c r="A34" s="52" t="s">
        <v>52</v>
      </c>
      <c r="B34" s="172"/>
      <c r="C34" s="173"/>
      <c r="D34" s="152"/>
      <c r="E34" s="173"/>
      <c r="F34" s="173"/>
      <c r="G34" s="174"/>
      <c r="H34" s="128"/>
    </row>
    <row r="35" spans="1:10" s="3" customFormat="1" ht="15.95" customHeight="1" x14ac:dyDescent="0.25">
      <c r="A35" s="75" t="s">
        <v>62</v>
      </c>
      <c r="B35" s="130"/>
      <c r="C35" s="130"/>
      <c r="D35" s="130"/>
      <c r="E35" s="130"/>
      <c r="F35" s="130"/>
      <c r="G35" s="130"/>
      <c r="H35" s="130"/>
    </row>
    <row r="36" spans="1:10" s="3" customFormat="1" ht="15.95" customHeight="1" x14ac:dyDescent="0.25">
      <c r="A36" s="72" t="s">
        <v>51</v>
      </c>
      <c r="B36" s="142"/>
      <c r="C36" s="142"/>
      <c r="D36" s="142"/>
      <c r="E36" s="142"/>
      <c r="F36" s="163"/>
      <c r="G36" s="142"/>
      <c r="H36" s="142"/>
      <c r="J36" s="5"/>
    </row>
    <row r="37" spans="1:10" ht="15.95" customHeight="1" x14ac:dyDescent="0.25">
      <c r="A37" s="56" t="s">
        <v>53</v>
      </c>
      <c r="B37" s="144"/>
      <c r="C37" s="144"/>
      <c r="D37" s="144"/>
      <c r="E37" s="144"/>
      <c r="F37" s="163"/>
      <c r="G37" s="144"/>
      <c r="H37" s="144"/>
      <c r="J37" s="4"/>
    </row>
    <row r="38" spans="1:10" ht="15.95" customHeight="1" x14ac:dyDescent="0.25">
      <c r="A38" s="56" t="s">
        <v>55</v>
      </c>
      <c r="B38" s="146"/>
      <c r="C38" s="146"/>
      <c r="D38" s="146"/>
      <c r="E38" s="146"/>
      <c r="F38" s="164"/>
      <c r="G38" s="146"/>
      <c r="H38" s="146"/>
      <c r="J38" s="4"/>
    </row>
    <row r="39" spans="1:10" s="3" customFormat="1" ht="15.95" customHeight="1" thickBot="1" x14ac:dyDescent="0.3">
      <c r="A39" s="57" t="s">
        <v>52</v>
      </c>
      <c r="B39" s="148"/>
      <c r="C39" s="148"/>
      <c r="D39" s="148"/>
      <c r="E39" s="148"/>
      <c r="F39" s="165"/>
      <c r="G39" s="148"/>
      <c r="H39" s="148"/>
    </row>
    <row r="40" spans="1:10" ht="15.95" customHeight="1" x14ac:dyDescent="0.25">
      <c r="A40" s="67"/>
      <c r="B40" s="64">
        <f t="array" ref="B40:H40">DaysAndWeeks+DATE(CalendarYear,9,1)-WEEKDAY(DATE(CalendarYear,9,1),(WeekStart="Monday")+1)+22</f>
        <v>45921</v>
      </c>
      <c r="C40" s="65">
        <v>45922</v>
      </c>
      <c r="D40" s="65">
        <v>45923</v>
      </c>
      <c r="E40" s="65">
        <v>45924</v>
      </c>
      <c r="F40" s="65">
        <v>45925</v>
      </c>
      <c r="G40" s="65">
        <v>45926</v>
      </c>
      <c r="H40" s="66">
        <v>45927</v>
      </c>
    </row>
    <row r="41" spans="1:10" ht="15.95" customHeight="1" x14ac:dyDescent="0.25">
      <c r="A41" s="54" t="s">
        <v>62</v>
      </c>
      <c r="B41" s="166"/>
      <c r="C41" s="167"/>
      <c r="D41" s="167"/>
      <c r="E41" s="167"/>
      <c r="F41" s="167"/>
      <c r="G41" s="167"/>
      <c r="H41" s="118"/>
    </row>
    <row r="42" spans="1:10" ht="15.95" customHeight="1" x14ac:dyDescent="0.25">
      <c r="A42" s="51" t="s">
        <v>51</v>
      </c>
      <c r="B42" s="168"/>
      <c r="C42" s="169"/>
      <c r="D42" s="150"/>
      <c r="E42" s="169"/>
      <c r="F42" s="169"/>
      <c r="G42" s="169"/>
      <c r="H42" s="120"/>
    </row>
    <row r="43" spans="1:10" ht="15.95" customHeight="1" x14ac:dyDescent="0.25">
      <c r="A43" s="51" t="s">
        <v>53</v>
      </c>
      <c r="B43" s="168"/>
      <c r="C43" s="169"/>
      <c r="D43" s="150"/>
      <c r="E43" s="169"/>
      <c r="F43" s="169"/>
      <c r="G43" s="169"/>
      <c r="H43" s="120"/>
    </row>
    <row r="44" spans="1:10" ht="15.95" customHeight="1" x14ac:dyDescent="0.25">
      <c r="A44" s="51" t="s">
        <v>55</v>
      </c>
      <c r="B44" s="170"/>
      <c r="C44" s="171"/>
      <c r="D44" s="151"/>
      <c r="E44" s="171"/>
      <c r="F44" s="171"/>
      <c r="G44" s="171"/>
      <c r="H44" s="123"/>
    </row>
    <row r="45" spans="1:10" ht="15.95" customHeight="1" thickBot="1" x14ac:dyDescent="0.3">
      <c r="A45" s="52" t="s">
        <v>52</v>
      </c>
      <c r="B45" s="172"/>
      <c r="C45" s="173"/>
      <c r="D45" s="152"/>
      <c r="E45" s="173"/>
      <c r="F45" s="173"/>
      <c r="G45" s="174"/>
      <c r="H45" s="128"/>
    </row>
    <row r="46" spans="1:10" s="3" customFormat="1" ht="15.95" customHeight="1" x14ac:dyDescent="0.25">
      <c r="A46" s="75" t="s">
        <v>62</v>
      </c>
      <c r="B46" s="130"/>
      <c r="C46" s="130"/>
      <c r="D46" s="130"/>
      <c r="E46" s="130"/>
      <c r="F46" s="130"/>
      <c r="G46" s="130"/>
      <c r="H46" s="130"/>
    </row>
    <row r="47" spans="1:10" s="3" customFormat="1" ht="15.95" customHeight="1" x14ac:dyDescent="0.25">
      <c r="A47" s="72" t="s">
        <v>51</v>
      </c>
      <c r="B47" s="142"/>
      <c r="C47" s="142"/>
      <c r="D47" s="142"/>
      <c r="E47" s="142"/>
      <c r="F47" s="163"/>
      <c r="G47" s="142"/>
      <c r="H47" s="142"/>
      <c r="J47" s="5"/>
    </row>
    <row r="48" spans="1:10" ht="15.95" customHeight="1" x14ac:dyDescent="0.25">
      <c r="A48" s="56" t="s">
        <v>53</v>
      </c>
      <c r="B48" s="144"/>
      <c r="C48" s="144"/>
      <c r="D48" s="144"/>
      <c r="E48" s="144"/>
      <c r="F48" s="163"/>
      <c r="G48" s="144"/>
      <c r="H48" s="144"/>
      <c r="J48" s="4"/>
    </row>
    <row r="49" spans="1:10" ht="15.95" customHeight="1" x14ac:dyDescent="0.25">
      <c r="A49" s="56" t="s">
        <v>55</v>
      </c>
      <c r="B49" s="146"/>
      <c r="C49" s="146"/>
      <c r="D49" s="146"/>
      <c r="E49" s="146"/>
      <c r="F49" s="164"/>
      <c r="G49" s="146"/>
      <c r="H49" s="146"/>
      <c r="J49" s="4"/>
    </row>
    <row r="50" spans="1:10" s="3" customFormat="1" ht="15.95" customHeight="1" thickBot="1" x14ac:dyDescent="0.3">
      <c r="A50" s="57" t="s">
        <v>52</v>
      </c>
      <c r="B50" s="148"/>
      <c r="C50" s="148"/>
      <c r="D50" s="148"/>
      <c r="E50" s="148"/>
      <c r="F50" s="165"/>
      <c r="G50" s="148"/>
      <c r="H50" s="148"/>
    </row>
    <row r="51" spans="1:10" ht="15.95" customHeight="1" x14ac:dyDescent="0.25">
      <c r="A51" s="67"/>
      <c r="B51" s="59">
        <f t="array" ref="B51:H51">DaysAndWeeks+DATE(CalendarYear,9,1)-WEEKDAY(DATE(CalendarYear,9,1),(WeekStart="Monday")+1)+29</f>
        <v>45928</v>
      </c>
      <c r="C51" s="60">
        <v>45929</v>
      </c>
      <c r="D51" s="60">
        <v>45930</v>
      </c>
      <c r="E51" s="60">
        <v>45931</v>
      </c>
      <c r="F51" s="60">
        <v>45932</v>
      </c>
      <c r="G51" s="60">
        <v>45933</v>
      </c>
      <c r="H51" s="61">
        <v>45934</v>
      </c>
    </row>
    <row r="52" spans="1:10" ht="15.95" customHeight="1" x14ac:dyDescent="0.25">
      <c r="A52" s="54" t="s">
        <v>62</v>
      </c>
      <c r="B52" s="166"/>
      <c r="C52" s="167"/>
      <c r="D52" s="167"/>
      <c r="E52" s="167"/>
      <c r="F52" s="167"/>
      <c r="G52" s="167"/>
      <c r="H52" s="118"/>
    </row>
    <row r="53" spans="1:10" ht="15.95" customHeight="1" x14ac:dyDescent="0.25">
      <c r="A53" s="51" t="s">
        <v>51</v>
      </c>
      <c r="B53" s="168"/>
      <c r="C53" s="169"/>
      <c r="D53" s="150"/>
      <c r="E53" s="169"/>
      <c r="F53" s="169"/>
      <c r="G53" s="169"/>
      <c r="H53" s="120"/>
    </row>
    <row r="54" spans="1:10" ht="15.95" customHeight="1" x14ac:dyDescent="0.25">
      <c r="A54" s="51" t="s">
        <v>53</v>
      </c>
      <c r="B54" s="168"/>
      <c r="C54" s="169"/>
      <c r="D54" s="150"/>
      <c r="E54" s="169"/>
      <c r="F54" s="169"/>
      <c r="G54" s="169"/>
      <c r="H54" s="120"/>
    </row>
    <row r="55" spans="1:10" ht="15.95" customHeight="1" x14ac:dyDescent="0.25">
      <c r="A55" s="51" t="s">
        <v>55</v>
      </c>
      <c r="B55" s="170"/>
      <c r="C55" s="171"/>
      <c r="D55" s="151"/>
      <c r="E55" s="171"/>
      <c r="F55" s="171"/>
      <c r="G55" s="171"/>
      <c r="H55" s="123"/>
    </row>
    <row r="56" spans="1:10" ht="15.95" customHeight="1" thickBot="1" x14ac:dyDescent="0.3">
      <c r="A56" s="52" t="s">
        <v>52</v>
      </c>
      <c r="B56" s="172"/>
      <c r="C56" s="173"/>
      <c r="D56" s="152"/>
      <c r="E56" s="173"/>
      <c r="F56" s="173"/>
      <c r="G56" s="174"/>
      <c r="H56" s="128"/>
    </row>
    <row r="57" spans="1:10" s="3" customFormat="1" ht="15.95" customHeight="1" x14ac:dyDescent="0.25">
      <c r="A57" s="75" t="s">
        <v>62</v>
      </c>
      <c r="B57" s="130"/>
      <c r="C57" s="130"/>
      <c r="D57" s="130"/>
      <c r="E57" s="130"/>
      <c r="F57" s="130"/>
      <c r="G57" s="130"/>
      <c r="H57" s="130"/>
    </row>
    <row r="58" spans="1:10" s="3" customFormat="1" ht="15.95" customHeight="1" x14ac:dyDescent="0.25">
      <c r="A58" s="72" t="s">
        <v>51</v>
      </c>
      <c r="B58" s="142"/>
      <c r="C58" s="142"/>
      <c r="D58" s="142"/>
      <c r="E58" s="142"/>
      <c r="F58" s="163"/>
      <c r="G58" s="142"/>
      <c r="H58" s="142"/>
      <c r="J58" s="5"/>
    </row>
    <row r="59" spans="1:10" ht="15.95" customHeight="1" x14ac:dyDescent="0.25">
      <c r="A59" s="56" t="s">
        <v>53</v>
      </c>
      <c r="B59" s="144"/>
      <c r="C59" s="144"/>
      <c r="D59" s="144"/>
      <c r="E59" s="144"/>
      <c r="F59" s="163"/>
      <c r="G59" s="144"/>
      <c r="H59" s="144"/>
      <c r="J59" s="4"/>
    </row>
    <row r="60" spans="1:10" ht="15.95" customHeight="1" x14ac:dyDescent="0.25">
      <c r="A60" s="56" t="s">
        <v>55</v>
      </c>
      <c r="B60" s="146"/>
      <c r="C60" s="146"/>
      <c r="D60" s="146"/>
      <c r="E60" s="146"/>
      <c r="F60" s="164"/>
      <c r="G60" s="146"/>
      <c r="H60" s="146"/>
      <c r="J60" s="4"/>
    </row>
    <row r="61" spans="1:10" s="3" customFormat="1" ht="15.95" customHeight="1" thickBot="1" x14ac:dyDescent="0.3">
      <c r="A61" s="57" t="s">
        <v>52</v>
      </c>
      <c r="B61" s="148"/>
      <c r="C61" s="148"/>
      <c r="D61" s="148"/>
      <c r="E61" s="148"/>
      <c r="F61" s="165"/>
      <c r="G61" s="148"/>
      <c r="H61" s="148"/>
    </row>
    <row r="62" spans="1:10" ht="15.95" customHeight="1" x14ac:dyDescent="0.25">
      <c r="A62" s="68"/>
      <c r="B62" s="64">
        <f t="array" ref="B62:C62">DaysAndWeeks+DATE(CalendarYear,9,1)-WEEKDAY(DATE(CalendarYear,9,1),(WeekStart="Monday")+1)+36</f>
        <v>45935</v>
      </c>
      <c r="C62" s="65">
        <v>45936</v>
      </c>
      <c r="D62" s="188" t="s">
        <v>5</v>
      </c>
      <c r="E62" s="189"/>
      <c r="F62" s="190"/>
      <c r="G62" s="191" t="s">
        <v>6</v>
      </c>
      <c r="H62" s="192"/>
    </row>
    <row r="63" spans="1:10" ht="15.95" customHeight="1" x14ac:dyDescent="0.25">
      <c r="A63" s="54" t="s">
        <v>62</v>
      </c>
      <c r="B63" s="166"/>
      <c r="C63" s="184"/>
      <c r="D63" s="193" t="s">
        <v>115</v>
      </c>
      <c r="E63" s="194"/>
      <c r="F63" s="195"/>
      <c r="G63" s="196" t="s">
        <v>31</v>
      </c>
      <c r="H63" s="197"/>
    </row>
    <row r="64" spans="1:10" ht="15.95" customHeight="1" x14ac:dyDescent="0.25">
      <c r="A64" s="51" t="s">
        <v>51</v>
      </c>
      <c r="B64" s="168"/>
      <c r="C64" s="185"/>
      <c r="D64" s="193"/>
      <c r="E64" s="194"/>
      <c r="F64" s="195"/>
      <c r="G64" s="196"/>
      <c r="H64" s="197"/>
    </row>
    <row r="65" spans="1:8" ht="15.95" customHeight="1" x14ac:dyDescent="0.25">
      <c r="A65" s="51" t="s">
        <v>53</v>
      </c>
      <c r="B65" s="168"/>
      <c r="C65" s="185"/>
      <c r="D65" s="193" t="s">
        <v>96</v>
      </c>
      <c r="E65" s="194"/>
      <c r="F65" s="195"/>
      <c r="G65" s="196" t="s">
        <v>44</v>
      </c>
      <c r="H65" s="197"/>
    </row>
    <row r="66" spans="1:8" ht="15.95" customHeight="1" x14ac:dyDescent="0.25">
      <c r="A66" s="51" t="s">
        <v>55</v>
      </c>
      <c r="B66" s="170"/>
      <c r="C66" s="186"/>
      <c r="D66" s="193"/>
      <c r="E66" s="194"/>
      <c r="F66" s="195"/>
      <c r="G66" s="198" t="s">
        <v>112</v>
      </c>
      <c r="H66" s="199"/>
    </row>
    <row r="67" spans="1:8" ht="15.95" customHeight="1" thickBot="1" x14ac:dyDescent="0.3">
      <c r="A67" s="53" t="s">
        <v>52</v>
      </c>
      <c r="B67" s="175"/>
      <c r="C67" s="187"/>
      <c r="D67" s="193" t="s">
        <v>97</v>
      </c>
      <c r="E67" s="194"/>
      <c r="F67" s="200"/>
      <c r="G67" s="198"/>
      <c r="H67" s="199"/>
    </row>
    <row r="68" spans="1:8" ht="15.95" customHeight="1" x14ac:dyDescent="0.25">
      <c r="A68" s="75" t="s">
        <v>62</v>
      </c>
      <c r="B68" s="130"/>
      <c r="C68" s="177"/>
      <c r="D68" s="193"/>
      <c r="E68" s="194"/>
      <c r="F68" s="200"/>
      <c r="G68" s="198"/>
      <c r="H68" s="199"/>
    </row>
    <row r="69" spans="1:8" ht="15.95" customHeight="1" x14ac:dyDescent="0.25">
      <c r="A69" s="72" t="s">
        <v>51</v>
      </c>
      <c r="B69" s="142"/>
      <c r="C69" s="178"/>
      <c r="D69" s="201" t="s">
        <v>117</v>
      </c>
      <c r="E69" s="202"/>
      <c r="F69" s="203"/>
      <c r="G69" s="198"/>
      <c r="H69" s="199"/>
    </row>
    <row r="70" spans="1:8" ht="15.95" customHeight="1" x14ac:dyDescent="0.25">
      <c r="A70" s="56" t="s">
        <v>53</v>
      </c>
      <c r="B70" s="144"/>
      <c r="C70" s="179"/>
      <c r="D70" s="158"/>
      <c r="E70" s="157"/>
      <c r="F70" s="161"/>
      <c r="G70" s="198"/>
      <c r="H70" s="199"/>
    </row>
    <row r="71" spans="1:8" ht="15.95" customHeight="1" x14ac:dyDescent="0.25">
      <c r="A71" s="56" t="s">
        <v>55</v>
      </c>
      <c r="B71" s="146"/>
      <c r="C71" s="180"/>
      <c r="D71" s="158"/>
      <c r="E71" s="157"/>
      <c r="F71" s="161"/>
      <c r="G71" s="198"/>
      <c r="H71" s="199"/>
    </row>
    <row r="72" spans="1:8" ht="15.95" customHeight="1" thickBot="1" x14ac:dyDescent="0.3">
      <c r="A72" s="57" t="s">
        <v>52</v>
      </c>
      <c r="B72" s="148"/>
      <c r="C72" s="181"/>
      <c r="D72" s="159"/>
      <c r="E72" s="160"/>
      <c r="F72" s="162"/>
      <c r="G72" s="160"/>
      <c r="H72" s="162"/>
    </row>
  </sheetData>
  <mergeCells count="12">
    <mergeCell ref="D63:F64"/>
    <mergeCell ref="G63:H65"/>
    <mergeCell ref="D65:F66"/>
    <mergeCell ref="G66:H71"/>
    <mergeCell ref="D67:F68"/>
    <mergeCell ref="D69:F69"/>
    <mergeCell ref="G62:H62"/>
    <mergeCell ref="B1:D4"/>
    <mergeCell ref="E2:F2"/>
    <mergeCell ref="E3:F3"/>
    <mergeCell ref="E4:F4"/>
    <mergeCell ref="D62:F62"/>
  </mergeCells>
  <conditionalFormatting sqref="B62:C62">
    <cfRule type="expression" dxfId="71" priority="19">
      <formula>AND(DAY(B62)&gt;=1,DAY(B62)&lt;=15)</formula>
    </cfRule>
  </conditionalFormatting>
  <conditionalFormatting sqref="B68:C71">
    <cfRule type="expression" dxfId="70" priority="2">
      <formula>DAY(B68)&gt;8</formula>
    </cfRule>
  </conditionalFormatting>
  <conditionalFormatting sqref="B14:E16 G14:G16">
    <cfRule type="expression" dxfId="69" priority="18">
      <formula>DAY(B14)&gt;8</formula>
    </cfRule>
  </conditionalFormatting>
  <conditionalFormatting sqref="B25:E27 G25:G27">
    <cfRule type="expression" dxfId="68" priority="15">
      <formula>DAY(B25)&gt;8</formula>
    </cfRule>
  </conditionalFormatting>
  <conditionalFormatting sqref="B36:E38 G36:G38">
    <cfRule type="expression" dxfId="67" priority="12">
      <formula>DAY(B36)&gt;8</formula>
    </cfRule>
  </conditionalFormatting>
  <conditionalFormatting sqref="B47:E49 G47:G49">
    <cfRule type="expression" dxfId="66" priority="9">
      <formula>DAY(B47)&gt;8</formula>
    </cfRule>
  </conditionalFormatting>
  <conditionalFormatting sqref="B58:E60 G58:G60">
    <cfRule type="expression" dxfId="65" priority="6">
      <formula>DAY(B58)&gt;8</formula>
    </cfRule>
  </conditionalFormatting>
  <conditionalFormatting sqref="B7:G11">
    <cfRule type="expression" dxfId="64" priority="25">
      <formula>DAY(B7)&gt;8</formula>
    </cfRule>
  </conditionalFormatting>
  <conditionalFormatting sqref="B13:G13">
    <cfRule type="expression" dxfId="63" priority="17">
      <formula>DAY(B13)&gt;8</formula>
    </cfRule>
  </conditionalFormatting>
  <conditionalFormatting sqref="B24:G24">
    <cfRule type="expression" dxfId="62" priority="14">
      <formula>DAY(B24)&gt;8</formula>
    </cfRule>
  </conditionalFormatting>
  <conditionalFormatting sqref="B35:G35">
    <cfRule type="expression" dxfId="61" priority="11">
      <formula>DAY(B35)&gt;8</formula>
    </cfRule>
  </conditionalFormatting>
  <conditionalFormatting sqref="B46:G46">
    <cfRule type="expression" dxfId="60" priority="8">
      <formula>DAY(B46)&gt;8</formula>
    </cfRule>
  </conditionalFormatting>
  <conditionalFormatting sqref="B57:G57">
    <cfRule type="expression" dxfId="59" priority="5">
      <formula>DAY(B57)&gt;8</formula>
    </cfRule>
  </conditionalFormatting>
  <conditionalFormatting sqref="B51:H51">
    <cfRule type="expression" dxfId="58" priority="26">
      <formula>AND(DAY(B51)&gt;=1,DAY(B51)&lt;=15)</formula>
    </cfRule>
  </conditionalFormatting>
  <conditionalFormatting sqref="D20:D22">
    <cfRule type="expression" dxfId="57" priority="23">
      <formula>DAY(D20)&gt;8</formula>
    </cfRule>
  </conditionalFormatting>
  <conditionalFormatting sqref="D31:D33">
    <cfRule type="expression" dxfId="56" priority="22">
      <formula>DAY(D31)&gt;8</formula>
    </cfRule>
  </conditionalFormatting>
  <conditionalFormatting sqref="D42:D44">
    <cfRule type="expression" dxfId="55" priority="21">
      <formula>DAY(D42)&gt;8</formula>
    </cfRule>
  </conditionalFormatting>
  <conditionalFormatting sqref="D53:D55">
    <cfRule type="expression" dxfId="54" priority="20">
      <formula>DAY(D53)&gt;8</formula>
    </cfRule>
  </conditionalFormatting>
  <dataValidations count="9">
    <dataValidation allowBlank="1" showInputMessage="1" showErrorMessage="1" prompt="Automatically determined weekday" sqref="C6:H6" xr:uid="{00000000-0002-0000-08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64:B66 B7:B10 B19:B21 B30:B32 B41:B43 B52:B54 B14:B16 B25:B27 B36:B38 B47:B49 B58:B60 B69:B71" xr:uid="{00000000-0002-0000-0800-000001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800-000002000000}"/>
    <dataValidation allowBlank="1" showInputMessage="1" showErrorMessage="1" prompt="Enter Notes in the cell at right" sqref="D62:D63 D65 D67" xr:uid="{CA07BEA6-864D-4543-A775-809165C09263}"/>
    <dataValidation allowBlank="1" showInputMessage="1" showErrorMessage="1" prompt="Enter Notes in this cell" sqref="E62:F62" xr:uid="{D7961388-8A97-4380-804C-ECB08754BCA0}"/>
    <dataValidation allowBlank="1" showInputMessage="1" showErrorMessage="1" prompt="This row &amp; rows 6, 8, 10, 12, &amp; 14 are cells for entering daily notes related to the calendar day in the cell above" sqref="B11:B13 B17 B24 B28 B35 B39 B46 B50 B57 B61 B68 B72" xr:uid="{00000000-0002-0000-08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800-000006000000}"/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0CABE967-1ABB-46D6-867C-178DCD86AE7C}"/>
    <dataValidation allowBlank="1" showInputMessage="1" showErrorMessage="1" prompt="Select week start day in cell at right" sqref="J14 J25 J36 J47 J58" xr:uid="{DFF73523-A865-40A1-B2F1-4ABBCF4F8AE6}"/>
  </dataValidations>
  <printOptions horizontalCentered="1" verticalCentered="1"/>
  <pageMargins left="0.7" right="0.7" top="0.75" bottom="0.75" header="0.3" footer="0.3"/>
  <pageSetup scale="76" fitToHeight="2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/>
    <pageSetUpPr fitToPage="1"/>
  </sheetPr>
  <dimension ref="A1:J73"/>
  <sheetViews>
    <sheetView showGridLines="0" workbookViewId="0">
      <selection activeCell="E9" sqref="E9"/>
    </sheetView>
  </sheetViews>
  <sheetFormatPr defaultColWidth="8.625" defaultRowHeight="15" x14ac:dyDescent="0.25"/>
  <cols>
    <col min="1" max="1" width="18.625" customWidth="1"/>
    <col min="2" max="8" width="20.625" customWidth="1"/>
    <col min="9" max="9" width="2.625" customWidth="1"/>
  </cols>
  <sheetData>
    <row r="1" spans="1:10" ht="18.75" customHeight="1" x14ac:dyDescent="0.25">
      <c r="B1" s="205" t="str">
        <f>"October "&amp;CalendarYear</f>
        <v>October 2025</v>
      </c>
      <c r="C1" s="205"/>
      <c r="D1" s="205"/>
      <c r="E1" s="47" t="s">
        <v>109</v>
      </c>
      <c r="F1" s="47"/>
      <c r="G1" s="47"/>
      <c r="H1" s="48"/>
    </row>
    <row r="2" spans="1:10" ht="18.75" customHeight="1" x14ac:dyDescent="0.25">
      <c r="B2" s="205"/>
      <c r="C2" s="205"/>
      <c r="D2" s="205"/>
      <c r="E2" s="215"/>
      <c r="F2" s="216"/>
      <c r="G2" s="20" t="s">
        <v>9</v>
      </c>
      <c r="H2" s="20" t="s">
        <v>10</v>
      </c>
    </row>
    <row r="3" spans="1:10" ht="18.75" customHeight="1" x14ac:dyDescent="0.25">
      <c r="B3" s="205"/>
      <c r="C3" s="205"/>
      <c r="D3" s="205"/>
      <c r="E3" s="215" t="s">
        <v>32</v>
      </c>
      <c r="F3" s="216"/>
      <c r="G3" s="20" t="s">
        <v>11</v>
      </c>
      <c r="H3" s="20" t="s">
        <v>12</v>
      </c>
    </row>
    <row r="4" spans="1:10" ht="18.75" customHeight="1" thickBot="1" x14ac:dyDescent="0.3">
      <c r="B4" s="206"/>
      <c r="C4" s="206"/>
      <c r="D4" s="206"/>
      <c r="E4" s="213" t="s">
        <v>33</v>
      </c>
      <c r="F4" s="214"/>
      <c r="G4" s="21" t="s">
        <v>4</v>
      </c>
      <c r="H4" s="22" t="s">
        <v>13</v>
      </c>
    </row>
    <row r="5" spans="1:10" ht="19.5" customHeight="1" x14ac:dyDescent="0.25">
      <c r="B5" s="14"/>
      <c r="C5" s="14"/>
      <c r="D5" s="14"/>
      <c r="E5" s="15"/>
      <c r="F5" s="16"/>
      <c r="G5" s="12"/>
      <c r="H5" s="13"/>
    </row>
    <row r="6" spans="1:10" ht="15.95" customHeight="1" x14ac:dyDescent="0.25">
      <c r="B6" s="18" t="str">
        <f>IF(WeekStart="SUNDAY", "SUNDAY","MONDAY")</f>
        <v>SUNDAY</v>
      </c>
      <c r="C6" s="17" t="str">
        <f t="shared" ref="C6:H6" si="0">UPPER(TEXT(C7,"dddd"))</f>
        <v>MONDAY</v>
      </c>
      <c r="D6" s="17" t="str">
        <f t="shared" si="0"/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</row>
    <row r="7" spans="1:10" ht="15.95" customHeight="1" x14ac:dyDescent="0.25">
      <c r="A7" s="85"/>
      <c r="B7" s="59">
        <f t="array" ref="B7:H7">DaysAndWeeks+DATE(CalendarYear,10,1)-WEEKDAY(DATE(CalendarYear,10,1),(WeekStart="Monday")+1)+1</f>
        <v>45928</v>
      </c>
      <c r="C7" s="60">
        <v>45929</v>
      </c>
      <c r="D7" s="60">
        <v>45930</v>
      </c>
      <c r="E7" s="60">
        <v>45931</v>
      </c>
      <c r="F7" s="60">
        <v>45932</v>
      </c>
      <c r="G7" s="60">
        <v>45933</v>
      </c>
      <c r="H7" s="61">
        <v>45934</v>
      </c>
    </row>
    <row r="8" spans="1:10" ht="15.95" customHeight="1" x14ac:dyDescent="0.25">
      <c r="A8" s="54" t="s">
        <v>62</v>
      </c>
      <c r="B8" s="149"/>
      <c r="C8" s="149"/>
      <c r="D8" s="149"/>
      <c r="E8" s="149"/>
      <c r="F8" s="149"/>
      <c r="G8" s="149"/>
      <c r="H8" s="149"/>
    </row>
    <row r="9" spans="1:10" ht="15.95" customHeight="1" x14ac:dyDescent="0.25">
      <c r="A9" s="51" t="s">
        <v>51</v>
      </c>
      <c r="B9" s="150"/>
      <c r="C9" s="150"/>
      <c r="D9" s="150"/>
      <c r="E9" s="150"/>
      <c r="F9" s="150"/>
      <c r="G9" s="150"/>
      <c r="H9" s="150"/>
    </row>
    <row r="10" spans="1:10" ht="15.95" customHeight="1" x14ac:dyDescent="0.25">
      <c r="A10" s="51" t="s">
        <v>53</v>
      </c>
      <c r="B10" s="150"/>
      <c r="C10" s="150"/>
      <c r="D10" s="150"/>
      <c r="E10" s="150"/>
      <c r="F10" s="150"/>
      <c r="G10" s="150"/>
      <c r="H10" s="150"/>
    </row>
    <row r="11" spans="1:10" ht="15.95" customHeight="1" x14ac:dyDescent="0.25">
      <c r="A11" s="51" t="s">
        <v>55</v>
      </c>
      <c r="B11" s="151"/>
      <c r="C11" s="151"/>
      <c r="D11" s="151"/>
      <c r="E11" s="151"/>
      <c r="F11" s="151"/>
      <c r="G11" s="151"/>
      <c r="H11" s="151"/>
    </row>
    <row r="12" spans="1:10" ht="15.95" customHeight="1" thickBot="1" x14ac:dyDescent="0.3">
      <c r="A12" s="52" t="s">
        <v>52</v>
      </c>
      <c r="B12" s="152"/>
      <c r="C12" s="152"/>
      <c r="D12" s="152"/>
      <c r="E12" s="152"/>
      <c r="F12" s="152"/>
      <c r="G12" s="152"/>
      <c r="H12" s="152"/>
    </row>
    <row r="13" spans="1:10" s="3" customFormat="1" ht="15.95" customHeight="1" x14ac:dyDescent="0.25">
      <c r="A13" s="75" t="s">
        <v>62</v>
      </c>
      <c r="B13" s="130"/>
      <c r="C13" s="130"/>
      <c r="D13" s="130"/>
      <c r="E13" s="130"/>
      <c r="F13" s="130"/>
      <c r="G13" s="130"/>
      <c r="H13" s="130"/>
    </row>
    <row r="14" spans="1:10" s="3" customFormat="1" ht="15.95" customHeight="1" x14ac:dyDescent="0.25">
      <c r="A14" s="72" t="s">
        <v>51</v>
      </c>
      <c r="B14" s="142"/>
      <c r="C14" s="142"/>
      <c r="D14" s="142"/>
      <c r="E14" s="142"/>
      <c r="F14" s="163"/>
      <c r="G14" s="142"/>
      <c r="H14" s="142"/>
      <c r="J14" s="5"/>
    </row>
    <row r="15" spans="1:10" ht="15.95" customHeight="1" x14ac:dyDescent="0.25">
      <c r="A15" s="56" t="s">
        <v>53</v>
      </c>
      <c r="B15" s="144"/>
      <c r="C15" s="144"/>
      <c r="D15" s="144"/>
      <c r="E15" s="144"/>
      <c r="F15" s="163"/>
      <c r="G15" s="144"/>
      <c r="H15" s="144"/>
      <c r="J15" s="4"/>
    </row>
    <row r="16" spans="1:10" ht="15.95" customHeight="1" x14ac:dyDescent="0.25">
      <c r="A16" s="56" t="s">
        <v>55</v>
      </c>
      <c r="B16" s="146"/>
      <c r="C16" s="146"/>
      <c r="D16" s="146"/>
      <c r="E16" s="146"/>
      <c r="F16" s="164"/>
      <c r="G16" s="146"/>
      <c r="H16" s="146"/>
      <c r="J16" s="4"/>
    </row>
    <row r="17" spans="1:10" s="3" customFormat="1" ht="15.95" customHeight="1" thickBot="1" x14ac:dyDescent="0.3">
      <c r="A17" s="57" t="s">
        <v>52</v>
      </c>
      <c r="B17" s="148"/>
      <c r="C17" s="148"/>
      <c r="D17" s="148"/>
      <c r="E17" s="148"/>
      <c r="F17" s="165"/>
      <c r="G17" s="148"/>
      <c r="H17" s="148"/>
    </row>
    <row r="18" spans="1:10" ht="15.95" customHeight="1" x14ac:dyDescent="0.25">
      <c r="A18" s="63"/>
      <c r="B18" s="64">
        <f t="array" ref="B18:H18">DaysAndWeeks+DATE(CalendarYear,10,1)-WEEKDAY(DATE(CalendarYear,10,1),(WeekStart="Monday")+1)+8</f>
        <v>45935</v>
      </c>
      <c r="C18" s="65">
        <v>45936</v>
      </c>
      <c r="D18" s="65">
        <v>45937</v>
      </c>
      <c r="E18" s="65">
        <v>45938</v>
      </c>
      <c r="F18" s="65">
        <v>45939</v>
      </c>
      <c r="G18" s="65">
        <v>45940</v>
      </c>
      <c r="H18" s="66">
        <v>45941</v>
      </c>
    </row>
    <row r="19" spans="1:10" ht="15.95" customHeight="1" x14ac:dyDescent="0.25">
      <c r="A19" s="54" t="s">
        <v>62</v>
      </c>
      <c r="B19" s="166"/>
      <c r="C19" s="167"/>
      <c r="D19" s="167"/>
      <c r="E19" s="167"/>
      <c r="F19" s="167"/>
      <c r="G19" s="167"/>
      <c r="H19" s="118"/>
    </row>
    <row r="20" spans="1:10" ht="15.95" customHeight="1" x14ac:dyDescent="0.25">
      <c r="A20" s="51" t="s">
        <v>51</v>
      </c>
      <c r="B20" s="168"/>
      <c r="C20" s="169"/>
      <c r="D20" s="150"/>
      <c r="E20" s="169"/>
      <c r="F20" s="169"/>
      <c r="G20" s="169"/>
      <c r="H20" s="120"/>
    </row>
    <row r="21" spans="1:10" ht="15.95" customHeight="1" x14ac:dyDescent="0.25">
      <c r="A21" s="51" t="s">
        <v>53</v>
      </c>
      <c r="B21" s="168"/>
      <c r="C21" s="169"/>
      <c r="D21" s="150"/>
      <c r="E21" s="169"/>
      <c r="F21" s="169"/>
      <c r="G21" s="169"/>
      <c r="H21" s="120"/>
    </row>
    <row r="22" spans="1:10" ht="15.95" customHeight="1" x14ac:dyDescent="0.25">
      <c r="A22" s="51" t="s">
        <v>55</v>
      </c>
      <c r="B22" s="170"/>
      <c r="C22" s="171"/>
      <c r="D22" s="151"/>
      <c r="E22" s="171"/>
      <c r="F22" s="171"/>
      <c r="G22" s="171"/>
      <c r="H22" s="123"/>
    </row>
    <row r="23" spans="1:10" ht="15.95" customHeight="1" thickBot="1" x14ac:dyDescent="0.3">
      <c r="A23" s="52" t="s">
        <v>52</v>
      </c>
      <c r="B23" s="172"/>
      <c r="C23" s="173"/>
      <c r="D23" s="152"/>
      <c r="E23" s="173"/>
      <c r="F23" s="173"/>
      <c r="G23" s="174"/>
      <c r="H23" s="128"/>
    </row>
    <row r="24" spans="1:10" s="3" customFormat="1" ht="15.95" customHeight="1" x14ac:dyDescent="0.25">
      <c r="A24" s="75" t="s">
        <v>62</v>
      </c>
      <c r="B24" s="130"/>
      <c r="C24" s="130"/>
      <c r="D24" s="130"/>
      <c r="E24" s="130"/>
      <c r="F24" s="130"/>
      <c r="G24" s="130"/>
      <c r="H24" s="130"/>
    </row>
    <row r="25" spans="1:10" s="3" customFormat="1" ht="15.95" customHeight="1" x14ac:dyDescent="0.25">
      <c r="A25" s="72" t="s">
        <v>51</v>
      </c>
      <c r="B25" s="142"/>
      <c r="C25" s="142"/>
      <c r="D25" s="142"/>
      <c r="E25" s="142"/>
      <c r="F25" s="163"/>
      <c r="G25" s="142"/>
      <c r="H25" s="142"/>
      <c r="J25" s="5"/>
    </row>
    <row r="26" spans="1:10" ht="15.95" customHeight="1" x14ac:dyDescent="0.25">
      <c r="A26" s="56" t="s">
        <v>53</v>
      </c>
      <c r="B26" s="144"/>
      <c r="C26" s="144"/>
      <c r="D26" s="144"/>
      <c r="E26" s="144"/>
      <c r="F26" s="163"/>
      <c r="G26" s="144"/>
      <c r="H26" s="144"/>
      <c r="J26" s="4"/>
    </row>
    <row r="27" spans="1:10" ht="15.95" customHeight="1" x14ac:dyDescent="0.25">
      <c r="A27" s="56" t="s">
        <v>55</v>
      </c>
      <c r="B27" s="146"/>
      <c r="C27" s="146"/>
      <c r="D27" s="146"/>
      <c r="E27" s="146"/>
      <c r="F27" s="164"/>
      <c r="G27" s="146"/>
      <c r="H27" s="146"/>
      <c r="J27" s="4"/>
    </row>
    <row r="28" spans="1:10" s="3" customFormat="1" ht="15.95" customHeight="1" thickBot="1" x14ac:dyDescent="0.3">
      <c r="A28" s="57" t="s">
        <v>52</v>
      </c>
      <c r="B28" s="148"/>
      <c r="C28" s="148"/>
      <c r="D28" s="148"/>
      <c r="E28" s="148"/>
      <c r="F28" s="165"/>
      <c r="G28" s="148"/>
      <c r="H28" s="148"/>
    </row>
    <row r="29" spans="1:10" ht="15.95" customHeight="1" x14ac:dyDescent="0.25">
      <c r="A29" s="67"/>
      <c r="B29" s="59">
        <f t="array" ref="B29:H29">DaysAndWeeks+DATE(CalendarYear,10,1)-WEEKDAY(DATE(CalendarYear,10,1),(WeekStart="Monday")+1)+15</f>
        <v>45942</v>
      </c>
      <c r="C29" s="60">
        <v>45943</v>
      </c>
      <c r="D29" s="60">
        <v>45944</v>
      </c>
      <c r="E29" s="60">
        <v>45945</v>
      </c>
      <c r="F29" s="60">
        <v>45946</v>
      </c>
      <c r="G29" s="60">
        <v>45947</v>
      </c>
      <c r="H29" s="61">
        <v>45948</v>
      </c>
    </row>
    <row r="30" spans="1:10" ht="15.95" customHeight="1" x14ac:dyDescent="0.25">
      <c r="A30" s="54" t="s">
        <v>62</v>
      </c>
      <c r="B30" s="166"/>
      <c r="C30" s="167"/>
      <c r="D30" s="167"/>
      <c r="E30" s="167"/>
      <c r="F30" s="167"/>
      <c r="G30" s="167"/>
      <c r="H30" s="118"/>
    </row>
    <row r="31" spans="1:10" ht="15.95" customHeight="1" x14ac:dyDescent="0.25">
      <c r="A31" s="51" t="s">
        <v>51</v>
      </c>
      <c r="B31" s="168"/>
      <c r="C31" s="169"/>
      <c r="D31" s="150"/>
      <c r="E31" s="169"/>
      <c r="F31" s="169"/>
      <c r="G31" s="169"/>
      <c r="H31" s="120"/>
    </row>
    <row r="32" spans="1:10" ht="15.95" customHeight="1" x14ac:dyDescent="0.25">
      <c r="A32" s="51" t="s">
        <v>53</v>
      </c>
      <c r="B32" s="168"/>
      <c r="C32" s="169"/>
      <c r="D32" s="150"/>
      <c r="E32" s="169"/>
      <c r="F32" s="169"/>
      <c r="G32" s="169"/>
      <c r="H32" s="120"/>
    </row>
    <row r="33" spans="1:10" ht="15.95" customHeight="1" x14ac:dyDescent="0.25">
      <c r="A33" s="51" t="s">
        <v>55</v>
      </c>
      <c r="B33" s="170"/>
      <c r="C33" s="171"/>
      <c r="D33" s="151"/>
      <c r="E33" s="171"/>
      <c r="F33" s="171"/>
      <c r="G33" s="171"/>
      <c r="H33" s="123"/>
    </row>
    <row r="34" spans="1:10" ht="15.95" customHeight="1" thickBot="1" x14ac:dyDescent="0.3">
      <c r="A34" s="52" t="s">
        <v>52</v>
      </c>
      <c r="B34" s="172"/>
      <c r="C34" s="173"/>
      <c r="D34" s="152"/>
      <c r="E34" s="173"/>
      <c r="F34" s="173"/>
      <c r="G34" s="174"/>
      <c r="H34" s="128"/>
    </row>
    <row r="35" spans="1:10" s="3" customFormat="1" ht="15.95" customHeight="1" x14ac:dyDescent="0.25">
      <c r="A35" s="75" t="s">
        <v>62</v>
      </c>
      <c r="B35" s="130"/>
      <c r="C35" s="130"/>
      <c r="D35" s="130"/>
      <c r="E35" s="130"/>
      <c r="F35" s="130"/>
      <c r="G35" s="130"/>
      <c r="H35" s="130"/>
    </row>
    <row r="36" spans="1:10" s="3" customFormat="1" ht="15.95" customHeight="1" x14ac:dyDescent="0.25">
      <c r="A36" s="72" t="s">
        <v>51</v>
      </c>
      <c r="B36" s="142"/>
      <c r="C36" s="142"/>
      <c r="D36" s="142"/>
      <c r="E36" s="142"/>
      <c r="F36" s="163"/>
      <c r="G36" s="142"/>
      <c r="H36" s="142"/>
      <c r="J36" s="5"/>
    </row>
    <row r="37" spans="1:10" ht="15.95" customHeight="1" x14ac:dyDescent="0.25">
      <c r="A37" s="56" t="s">
        <v>53</v>
      </c>
      <c r="B37" s="144"/>
      <c r="C37" s="144"/>
      <c r="D37" s="144"/>
      <c r="E37" s="144"/>
      <c r="F37" s="163"/>
      <c r="G37" s="144"/>
      <c r="H37" s="144"/>
      <c r="J37" s="4"/>
    </row>
    <row r="38" spans="1:10" ht="15.95" customHeight="1" x14ac:dyDescent="0.25">
      <c r="A38" s="56" t="s">
        <v>55</v>
      </c>
      <c r="B38" s="146"/>
      <c r="C38" s="146"/>
      <c r="D38" s="146"/>
      <c r="E38" s="146"/>
      <c r="F38" s="164"/>
      <c r="G38" s="146"/>
      <c r="H38" s="146"/>
      <c r="J38" s="4"/>
    </row>
    <row r="39" spans="1:10" s="3" customFormat="1" ht="15.95" customHeight="1" thickBot="1" x14ac:dyDescent="0.3">
      <c r="A39" s="57" t="s">
        <v>52</v>
      </c>
      <c r="B39" s="148"/>
      <c r="C39" s="148"/>
      <c r="D39" s="148"/>
      <c r="E39" s="148"/>
      <c r="F39" s="165"/>
      <c r="G39" s="148"/>
      <c r="H39" s="148"/>
    </row>
    <row r="40" spans="1:10" ht="15.95" customHeight="1" x14ac:dyDescent="0.25">
      <c r="A40" s="67"/>
      <c r="B40" s="64">
        <f t="array" ref="B40:H40">DaysAndWeeks+DATE(CalendarYear,10,1)-WEEKDAY(DATE(CalendarYear,10,1),(WeekStart="Monday")+1)+22</f>
        <v>45949</v>
      </c>
      <c r="C40" s="65">
        <v>45950</v>
      </c>
      <c r="D40" s="65">
        <v>45951</v>
      </c>
      <c r="E40" s="65">
        <v>45952</v>
      </c>
      <c r="F40" s="65">
        <v>45953</v>
      </c>
      <c r="G40" s="65">
        <v>45954</v>
      </c>
      <c r="H40" s="66">
        <v>45955</v>
      </c>
    </row>
    <row r="41" spans="1:10" ht="15.95" customHeight="1" x14ac:dyDescent="0.25">
      <c r="A41" s="54" t="s">
        <v>62</v>
      </c>
      <c r="B41" s="166"/>
      <c r="C41" s="167"/>
      <c r="D41" s="167"/>
      <c r="E41" s="167"/>
      <c r="F41" s="167"/>
      <c r="G41" s="167"/>
      <c r="H41" s="118"/>
    </row>
    <row r="42" spans="1:10" ht="15.95" customHeight="1" x14ac:dyDescent="0.25">
      <c r="A42" s="51" t="s">
        <v>51</v>
      </c>
      <c r="B42" s="168"/>
      <c r="C42" s="169"/>
      <c r="D42" s="150"/>
      <c r="E42" s="169"/>
      <c r="F42" s="169"/>
      <c r="G42" s="169"/>
      <c r="H42" s="120"/>
    </row>
    <row r="43" spans="1:10" ht="15.95" customHeight="1" x14ac:dyDescent="0.25">
      <c r="A43" s="51" t="s">
        <v>53</v>
      </c>
      <c r="B43" s="168"/>
      <c r="C43" s="169"/>
      <c r="D43" s="150"/>
      <c r="E43" s="169"/>
      <c r="F43" s="169"/>
      <c r="G43" s="169"/>
      <c r="H43" s="120"/>
    </row>
    <row r="44" spans="1:10" ht="15.95" customHeight="1" x14ac:dyDescent="0.25">
      <c r="A44" s="51" t="s">
        <v>55</v>
      </c>
      <c r="B44" s="170"/>
      <c r="C44" s="171"/>
      <c r="D44" s="151"/>
      <c r="E44" s="171"/>
      <c r="F44" s="171"/>
      <c r="G44" s="171"/>
      <c r="H44" s="123"/>
    </row>
    <row r="45" spans="1:10" ht="15.95" customHeight="1" thickBot="1" x14ac:dyDescent="0.3">
      <c r="A45" s="52" t="s">
        <v>52</v>
      </c>
      <c r="B45" s="172"/>
      <c r="C45" s="173"/>
      <c r="D45" s="152"/>
      <c r="E45" s="173"/>
      <c r="F45" s="173"/>
      <c r="G45" s="174"/>
      <c r="H45" s="128"/>
    </row>
    <row r="46" spans="1:10" s="3" customFormat="1" ht="15.95" customHeight="1" x14ac:dyDescent="0.25">
      <c r="A46" s="75" t="s">
        <v>62</v>
      </c>
      <c r="B46" s="130"/>
      <c r="C46" s="130"/>
      <c r="D46" s="130"/>
      <c r="E46" s="130"/>
      <c r="F46" s="130"/>
      <c r="G46" s="130"/>
      <c r="H46" s="130"/>
    </row>
    <row r="47" spans="1:10" s="3" customFormat="1" ht="15.95" customHeight="1" x14ac:dyDescent="0.25">
      <c r="A47" s="72" t="s">
        <v>51</v>
      </c>
      <c r="B47" s="142"/>
      <c r="C47" s="142"/>
      <c r="D47" s="142"/>
      <c r="E47" s="142"/>
      <c r="F47" s="163"/>
      <c r="G47" s="142"/>
      <c r="H47" s="142"/>
      <c r="J47" s="5"/>
    </row>
    <row r="48" spans="1:10" ht="15.95" customHeight="1" x14ac:dyDescent="0.25">
      <c r="A48" s="56" t="s">
        <v>53</v>
      </c>
      <c r="B48" s="144"/>
      <c r="C48" s="144"/>
      <c r="D48" s="144"/>
      <c r="E48" s="144"/>
      <c r="F48" s="163"/>
      <c r="G48" s="144"/>
      <c r="H48" s="144"/>
      <c r="J48" s="4"/>
    </row>
    <row r="49" spans="1:10" ht="15.95" customHeight="1" x14ac:dyDescent="0.25">
      <c r="A49" s="56" t="s">
        <v>55</v>
      </c>
      <c r="B49" s="146"/>
      <c r="C49" s="146"/>
      <c r="D49" s="146"/>
      <c r="E49" s="146"/>
      <c r="F49" s="164"/>
      <c r="G49" s="146"/>
      <c r="H49" s="146"/>
      <c r="J49" s="4"/>
    </row>
    <row r="50" spans="1:10" s="3" customFormat="1" ht="15.95" customHeight="1" thickBot="1" x14ac:dyDescent="0.3">
      <c r="A50" s="57" t="s">
        <v>52</v>
      </c>
      <c r="B50" s="148"/>
      <c r="C50" s="148"/>
      <c r="D50" s="148"/>
      <c r="E50" s="148"/>
      <c r="F50" s="165"/>
      <c r="G50" s="148"/>
      <c r="H50" s="148"/>
    </row>
    <row r="51" spans="1:10" ht="15.95" customHeight="1" x14ac:dyDescent="0.25">
      <c r="A51" s="67"/>
      <c r="B51" s="59">
        <f t="array" ref="B51:H51">DaysAndWeeks+DATE(CalendarYear,10,1)-WEEKDAY(DATE(CalendarYear,10,1),(WeekStart="Monday")+1)+29</f>
        <v>45956</v>
      </c>
      <c r="C51" s="60">
        <v>45957</v>
      </c>
      <c r="D51" s="60">
        <v>45958</v>
      </c>
      <c r="E51" s="60">
        <v>45959</v>
      </c>
      <c r="F51" s="60">
        <v>45960</v>
      </c>
      <c r="G51" s="60">
        <v>45961</v>
      </c>
      <c r="H51" s="61">
        <v>45962</v>
      </c>
    </row>
    <row r="52" spans="1:10" ht="15.95" customHeight="1" x14ac:dyDescent="0.25">
      <c r="A52" s="54" t="s">
        <v>62</v>
      </c>
      <c r="B52" s="166"/>
      <c r="C52" s="167"/>
      <c r="D52" s="167"/>
      <c r="E52" s="167"/>
      <c r="F52" s="167"/>
      <c r="G52" s="167"/>
      <c r="H52" s="118"/>
    </row>
    <row r="53" spans="1:10" ht="15.95" customHeight="1" x14ac:dyDescent="0.25">
      <c r="A53" s="51" t="s">
        <v>51</v>
      </c>
      <c r="B53" s="168"/>
      <c r="C53" s="169"/>
      <c r="D53" s="150"/>
      <c r="E53" s="169"/>
      <c r="F53" s="169"/>
      <c r="G53" s="169"/>
      <c r="H53" s="120"/>
    </row>
    <row r="54" spans="1:10" ht="15.95" customHeight="1" x14ac:dyDescent="0.25">
      <c r="A54" s="51" t="s">
        <v>53</v>
      </c>
      <c r="B54" s="168"/>
      <c r="C54" s="169"/>
      <c r="D54" s="150"/>
      <c r="E54" s="169"/>
      <c r="F54" s="169"/>
      <c r="G54" s="169"/>
      <c r="H54" s="120"/>
    </row>
    <row r="55" spans="1:10" ht="15.95" customHeight="1" x14ac:dyDescent="0.25">
      <c r="A55" s="51" t="s">
        <v>55</v>
      </c>
      <c r="B55" s="170"/>
      <c r="C55" s="171"/>
      <c r="D55" s="151"/>
      <c r="E55" s="171"/>
      <c r="F55" s="171"/>
      <c r="G55" s="171"/>
      <c r="H55" s="123"/>
    </row>
    <row r="56" spans="1:10" ht="15.95" customHeight="1" thickBot="1" x14ac:dyDescent="0.3">
      <c r="A56" s="52" t="s">
        <v>52</v>
      </c>
      <c r="B56" s="172"/>
      <c r="C56" s="173"/>
      <c r="D56" s="152"/>
      <c r="E56" s="173"/>
      <c r="F56" s="173"/>
      <c r="G56" s="174"/>
      <c r="H56" s="128"/>
    </row>
    <row r="57" spans="1:10" s="3" customFormat="1" ht="15.95" customHeight="1" x14ac:dyDescent="0.25">
      <c r="A57" s="75" t="s">
        <v>62</v>
      </c>
      <c r="B57" s="130"/>
      <c r="C57" s="130"/>
      <c r="D57" s="130"/>
      <c r="E57" s="130"/>
      <c r="F57" s="130"/>
      <c r="G57" s="130"/>
      <c r="H57" s="130"/>
    </row>
    <row r="58" spans="1:10" s="3" customFormat="1" ht="15.95" customHeight="1" x14ac:dyDescent="0.25">
      <c r="A58" s="72" t="s">
        <v>51</v>
      </c>
      <c r="B58" s="142"/>
      <c r="C58" s="142"/>
      <c r="D58" s="142"/>
      <c r="E58" s="142"/>
      <c r="F58" s="163"/>
      <c r="G58" s="142"/>
      <c r="H58" s="142"/>
      <c r="J58" s="5"/>
    </row>
    <row r="59" spans="1:10" ht="15.95" customHeight="1" x14ac:dyDescent="0.25">
      <c r="A59" s="56" t="s">
        <v>53</v>
      </c>
      <c r="B59" s="144"/>
      <c r="C59" s="144"/>
      <c r="D59" s="144"/>
      <c r="E59" s="144"/>
      <c r="F59" s="163"/>
      <c r="G59" s="144"/>
      <c r="H59" s="144"/>
      <c r="J59" s="4"/>
    </row>
    <row r="60" spans="1:10" ht="15.95" customHeight="1" x14ac:dyDescent="0.25">
      <c r="A60" s="56" t="s">
        <v>55</v>
      </c>
      <c r="B60" s="146"/>
      <c r="C60" s="146"/>
      <c r="D60" s="146"/>
      <c r="E60" s="146"/>
      <c r="F60" s="164"/>
      <c r="G60" s="146"/>
      <c r="H60" s="146"/>
      <c r="J60" s="4"/>
    </row>
    <row r="61" spans="1:10" s="3" customFormat="1" ht="15.95" customHeight="1" thickBot="1" x14ac:dyDescent="0.3">
      <c r="A61" s="57" t="s">
        <v>52</v>
      </c>
      <c r="B61" s="148"/>
      <c r="C61" s="148"/>
      <c r="D61" s="148"/>
      <c r="E61" s="148"/>
      <c r="F61" s="165"/>
      <c r="G61" s="148"/>
      <c r="H61" s="148"/>
    </row>
    <row r="62" spans="1:10" ht="15.95" customHeight="1" x14ac:dyDescent="0.25">
      <c r="A62" s="68"/>
      <c r="B62" s="64">
        <f t="array" ref="B62:C62">DaysAndWeeks+DATE(CalendarYear,10,1)-WEEKDAY(DATE(CalendarYear,10,1),(WeekStart="Monday")+1)+36</f>
        <v>45963</v>
      </c>
      <c r="C62" s="65">
        <v>45964</v>
      </c>
      <c r="D62" s="188" t="s">
        <v>5</v>
      </c>
      <c r="E62" s="189"/>
      <c r="F62" s="190"/>
      <c r="G62" s="191" t="s">
        <v>6</v>
      </c>
      <c r="H62" s="192"/>
    </row>
    <row r="63" spans="1:10" ht="15.95" customHeight="1" x14ac:dyDescent="0.25">
      <c r="A63" s="54" t="s">
        <v>62</v>
      </c>
      <c r="B63" s="166"/>
      <c r="C63" s="184"/>
      <c r="D63" s="193" t="s">
        <v>115</v>
      </c>
      <c r="E63" s="194"/>
      <c r="F63" s="195"/>
      <c r="G63" s="196" t="s">
        <v>113</v>
      </c>
      <c r="H63" s="197"/>
    </row>
    <row r="64" spans="1:10" ht="15.95" customHeight="1" x14ac:dyDescent="0.25">
      <c r="A64" s="51" t="s">
        <v>51</v>
      </c>
      <c r="B64" s="168"/>
      <c r="C64" s="185"/>
      <c r="D64" s="193"/>
      <c r="E64" s="194"/>
      <c r="F64" s="195"/>
      <c r="G64" s="196"/>
      <c r="H64" s="197"/>
    </row>
    <row r="65" spans="1:8" ht="15.95" customHeight="1" x14ac:dyDescent="0.25">
      <c r="A65" s="51" t="s">
        <v>53</v>
      </c>
      <c r="B65" s="168"/>
      <c r="C65" s="185"/>
      <c r="D65" s="193" t="s">
        <v>96</v>
      </c>
      <c r="E65" s="194"/>
      <c r="F65" s="195"/>
      <c r="G65" s="196" t="s">
        <v>44</v>
      </c>
      <c r="H65" s="197"/>
    </row>
    <row r="66" spans="1:8" ht="15.95" customHeight="1" x14ac:dyDescent="0.25">
      <c r="A66" s="51" t="s">
        <v>55</v>
      </c>
      <c r="B66" s="170"/>
      <c r="C66" s="186"/>
      <c r="D66" s="193"/>
      <c r="E66" s="194"/>
      <c r="F66" s="195"/>
      <c r="G66" s="198" t="s">
        <v>34</v>
      </c>
      <c r="H66" s="199"/>
    </row>
    <row r="67" spans="1:8" ht="15.95" customHeight="1" thickBot="1" x14ac:dyDescent="0.3">
      <c r="A67" s="53" t="s">
        <v>52</v>
      </c>
      <c r="B67" s="175"/>
      <c r="C67" s="187"/>
      <c r="D67" s="193" t="s">
        <v>97</v>
      </c>
      <c r="E67" s="194"/>
      <c r="F67" s="200"/>
      <c r="G67" s="198"/>
      <c r="H67" s="199"/>
    </row>
    <row r="68" spans="1:8" ht="15.95" customHeight="1" x14ac:dyDescent="0.25">
      <c r="A68" s="75" t="s">
        <v>62</v>
      </c>
      <c r="B68" s="130"/>
      <c r="C68" s="177"/>
      <c r="D68" s="193"/>
      <c r="E68" s="194"/>
      <c r="F68" s="200"/>
      <c r="G68" s="198"/>
      <c r="H68" s="199"/>
    </row>
    <row r="69" spans="1:8" ht="15.95" customHeight="1" x14ac:dyDescent="0.25">
      <c r="A69" s="72" t="s">
        <v>51</v>
      </c>
      <c r="B69" s="142"/>
      <c r="C69" s="178"/>
      <c r="D69" s="201" t="s">
        <v>117</v>
      </c>
      <c r="E69" s="202"/>
      <c r="F69" s="203"/>
      <c r="G69" s="198"/>
      <c r="H69" s="199"/>
    </row>
    <row r="70" spans="1:8" ht="15.95" customHeight="1" x14ac:dyDescent="0.25">
      <c r="A70" s="56" t="s">
        <v>53</v>
      </c>
      <c r="B70" s="144"/>
      <c r="C70" s="179"/>
      <c r="D70" s="158"/>
      <c r="E70" s="157"/>
      <c r="F70" s="161"/>
      <c r="G70" s="198"/>
      <c r="H70" s="199"/>
    </row>
    <row r="71" spans="1:8" ht="15.95" customHeight="1" x14ac:dyDescent="0.25">
      <c r="A71" s="56" t="s">
        <v>55</v>
      </c>
      <c r="B71" s="146"/>
      <c r="C71" s="180"/>
      <c r="D71" s="158"/>
      <c r="E71" s="157"/>
      <c r="F71" s="161"/>
      <c r="G71" s="198"/>
      <c r="H71" s="199"/>
    </row>
    <row r="72" spans="1:8" ht="15.95" customHeight="1" thickBot="1" x14ac:dyDescent="0.3">
      <c r="A72" s="57" t="s">
        <v>52</v>
      </c>
      <c r="B72" s="148"/>
      <c r="C72" s="181"/>
      <c r="D72" s="159"/>
      <c r="E72" s="160"/>
      <c r="F72" s="162"/>
      <c r="G72" s="160"/>
      <c r="H72" s="162"/>
    </row>
    <row r="73" spans="1:8" ht="15.95" customHeight="1" x14ac:dyDescent="0.25"/>
  </sheetData>
  <mergeCells count="12">
    <mergeCell ref="D63:F64"/>
    <mergeCell ref="G63:H65"/>
    <mergeCell ref="D65:F66"/>
    <mergeCell ref="G66:H71"/>
    <mergeCell ref="D67:F68"/>
    <mergeCell ref="D69:F69"/>
    <mergeCell ref="G62:H62"/>
    <mergeCell ref="B1:D4"/>
    <mergeCell ref="E2:F2"/>
    <mergeCell ref="E3:F3"/>
    <mergeCell ref="E4:F4"/>
    <mergeCell ref="D62:F62"/>
  </mergeCells>
  <conditionalFormatting sqref="B62:C62">
    <cfRule type="expression" dxfId="53" priority="19">
      <formula>AND(DAY(B62)&gt;=1,DAY(B62)&lt;=15)</formula>
    </cfRule>
  </conditionalFormatting>
  <conditionalFormatting sqref="B68:C71">
    <cfRule type="expression" dxfId="52" priority="17">
      <formula>DAY(B68)&gt;8</formula>
    </cfRule>
  </conditionalFormatting>
  <conditionalFormatting sqref="B14:E16 G14:G16">
    <cfRule type="expression" dxfId="51" priority="15">
      <formula>DAY(B14)&gt;8</formula>
    </cfRule>
  </conditionalFormatting>
  <conditionalFormatting sqref="B25:E27 G25:G27">
    <cfRule type="expression" dxfId="50" priority="12">
      <formula>DAY(B25)&gt;8</formula>
    </cfRule>
  </conditionalFormatting>
  <conditionalFormatting sqref="B36:E38 G36:G38">
    <cfRule type="expression" dxfId="49" priority="9">
      <formula>DAY(B36)&gt;8</formula>
    </cfRule>
  </conditionalFormatting>
  <conditionalFormatting sqref="B47:E49 G47:G49">
    <cfRule type="expression" dxfId="48" priority="6">
      <formula>DAY(B47)&gt;8</formula>
    </cfRule>
  </conditionalFormatting>
  <conditionalFormatting sqref="B58:E60 G58:G60">
    <cfRule type="expression" dxfId="47" priority="3">
      <formula>DAY(B58)&gt;8</formula>
    </cfRule>
  </conditionalFormatting>
  <conditionalFormatting sqref="B7:G11">
    <cfRule type="expression" dxfId="46" priority="25">
      <formula>DAY(B7)&gt;8</formula>
    </cfRule>
  </conditionalFormatting>
  <conditionalFormatting sqref="B13:G13">
    <cfRule type="expression" dxfId="45" priority="14">
      <formula>DAY(B13)&gt;8</formula>
    </cfRule>
  </conditionalFormatting>
  <conditionalFormatting sqref="B24:G24">
    <cfRule type="expression" dxfId="44" priority="11">
      <formula>DAY(B24)&gt;8</formula>
    </cfRule>
  </conditionalFormatting>
  <conditionalFormatting sqref="B35:G35">
    <cfRule type="expression" dxfId="43" priority="8">
      <formula>DAY(B35)&gt;8</formula>
    </cfRule>
  </conditionalFormatting>
  <conditionalFormatting sqref="B46:G46">
    <cfRule type="expression" dxfId="42" priority="5">
      <formula>DAY(B46)&gt;8</formula>
    </cfRule>
  </conditionalFormatting>
  <conditionalFormatting sqref="B57:G57">
    <cfRule type="expression" dxfId="41" priority="2">
      <formula>DAY(B57)&gt;8</formula>
    </cfRule>
  </conditionalFormatting>
  <conditionalFormatting sqref="B51:H51">
    <cfRule type="expression" dxfId="40" priority="26">
      <formula>AND(DAY(B51)&gt;=1,DAY(B51)&lt;=15)</formula>
    </cfRule>
  </conditionalFormatting>
  <conditionalFormatting sqref="D20:D22">
    <cfRule type="expression" dxfId="39" priority="23">
      <formula>DAY(D20)&gt;8</formula>
    </cfRule>
  </conditionalFormatting>
  <conditionalFormatting sqref="D31:D33">
    <cfRule type="expression" dxfId="38" priority="22">
      <formula>DAY(D31)&gt;8</formula>
    </cfRule>
  </conditionalFormatting>
  <conditionalFormatting sqref="D42:D44">
    <cfRule type="expression" dxfId="37" priority="21">
      <formula>DAY(D42)&gt;8</formula>
    </cfRule>
  </conditionalFormatting>
  <conditionalFormatting sqref="D53:D55">
    <cfRule type="expression" dxfId="36" priority="20">
      <formula>DAY(D53)&gt;8</formula>
    </cfRule>
  </conditionalFormatting>
  <dataValidations count="9">
    <dataValidation allowBlank="1" showInputMessage="1" showErrorMessage="1" prompt="Automatically determined weekday" sqref="C6:H6" xr:uid="{00000000-0002-0000-09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52:B54 B7:B10 B19:B21 B30:B32 B41:B43 B64:B66 B69:B71 B14:B16 B25:B27 B36:B38 B47:B49 B58:B60" xr:uid="{00000000-0002-0000-0900-000001000000}"/>
    <dataValidation allowBlank="1" showInputMessage="1" showErrorMessage="1" prompt="Enter Notes in the cell at right" sqref="D62:D63 D65 D67" xr:uid="{1BA75C96-C986-4DD7-90F3-C80006E5B2A5}"/>
    <dataValidation allowBlank="1" showInputMessage="1" showErrorMessage="1" prompt="Enter Notes in this cell" sqref="E62:F62" xr:uid="{D9E8C7C1-6FC6-4754-8FAD-888E0B73CDC3}"/>
    <dataValidation allowBlank="1" showInputMessage="1" showErrorMessage="1" prompt="This row &amp; rows 6, 8, 10, 12, &amp; 14 are cells for entering daily notes related to the calendar day in the cell above" sqref="B72 B68 B11:B13 B17 B24 B28 B35 B39 B46 B50 B57 B61" xr:uid="{00000000-0002-0000-09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9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900-000007000000}"/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3635A3AD-C196-4968-A8CA-4F901B1430AB}"/>
    <dataValidation allowBlank="1" showInputMessage="1" showErrorMessage="1" prompt="Select week start day in cell at right" sqref="J14 J25 J36 J47 J58" xr:uid="{9B7BF499-385E-4AD3-B59B-61CF7EBE99C2}"/>
  </dataValidations>
  <printOptions horizontalCentered="1" verticalCentered="1"/>
  <pageMargins left="0.7" right="0.7" top="0.75" bottom="0.75" header="0.3" footer="0.3"/>
  <pageSetup scale="76" fitToHeight="2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-0.499984740745262"/>
    <pageSetUpPr fitToPage="1"/>
  </sheetPr>
  <dimension ref="A1:J72"/>
  <sheetViews>
    <sheetView showGridLines="0" workbookViewId="0">
      <selection activeCell="E8" sqref="E8"/>
    </sheetView>
  </sheetViews>
  <sheetFormatPr defaultColWidth="8.625" defaultRowHeight="15" x14ac:dyDescent="0.25"/>
  <cols>
    <col min="1" max="1" width="18.625" customWidth="1"/>
    <col min="2" max="8" width="20.625" customWidth="1"/>
    <col min="9" max="9" width="2.625" customWidth="1"/>
  </cols>
  <sheetData>
    <row r="1" spans="1:10" ht="18.75" customHeight="1" x14ac:dyDescent="0.25">
      <c r="B1" s="205" t="str">
        <f>"November "&amp;CalendarYear</f>
        <v>November 2025</v>
      </c>
      <c r="C1" s="205"/>
      <c r="D1" s="205"/>
      <c r="E1" s="47" t="s">
        <v>108</v>
      </c>
      <c r="F1" s="47"/>
      <c r="G1" s="47"/>
      <c r="H1" s="48"/>
    </row>
    <row r="2" spans="1:10" ht="18.75" customHeight="1" x14ac:dyDescent="0.25">
      <c r="B2" s="205"/>
      <c r="C2" s="205"/>
      <c r="D2" s="205"/>
      <c r="E2" s="215"/>
      <c r="F2" s="216"/>
      <c r="G2" s="20" t="s">
        <v>9</v>
      </c>
      <c r="H2" s="20" t="s">
        <v>10</v>
      </c>
    </row>
    <row r="3" spans="1:10" ht="18.75" customHeight="1" x14ac:dyDescent="0.25">
      <c r="B3" s="205"/>
      <c r="C3" s="205"/>
      <c r="D3" s="205"/>
      <c r="E3" s="215" t="s">
        <v>35</v>
      </c>
      <c r="F3" s="216"/>
      <c r="G3" s="20" t="s">
        <v>11</v>
      </c>
      <c r="H3" s="20" t="s">
        <v>12</v>
      </c>
    </row>
    <row r="4" spans="1:10" ht="18.75" customHeight="1" thickBot="1" x14ac:dyDescent="0.3">
      <c r="B4" s="206"/>
      <c r="C4" s="206"/>
      <c r="D4" s="206"/>
      <c r="E4" s="213" t="s">
        <v>36</v>
      </c>
      <c r="F4" s="214"/>
      <c r="G4" s="21" t="s">
        <v>4</v>
      </c>
      <c r="H4" s="22" t="s">
        <v>13</v>
      </c>
    </row>
    <row r="5" spans="1:10" ht="19.5" customHeight="1" x14ac:dyDescent="0.25">
      <c r="B5" s="14"/>
      <c r="C5" s="14"/>
      <c r="D5" s="14"/>
      <c r="E5" s="15"/>
      <c r="F5" s="16"/>
      <c r="G5" s="12"/>
      <c r="H5" s="13"/>
    </row>
    <row r="6" spans="1:10" ht="15.95" customHeight="1" x14ac:dyDescent="0.25">
      <c r="B6" s="18" t="str">
        <f>IF(WeekStart="SUNDAY", "SUNDAY","MONDAY")</f>
        <v>SUNDAY</v>
      </c>
      <c r="C6" s="17" t="str">
        <f t="shared" ref="C6:H6" si="0">UPPER(TEXT(C7,"dddd"))</f>
        <v>MONDAY</v>
      </c>
      <c r="D6" s="17" t="str">
        <f t="shared" si="0"/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</row>
    <row r="7" spans="1:10" ht="15.95" customHeight="1" x14ac:dyDescent="0.25">
      <c r="A7" s="85"/>
      <c r="B7" s="59">
        <f t="array" ref="B7:H7">DaysAndWeeks+DATE(CalendarYear,11,1)-WEEKDAY(DATE(CalendarYear,11,1),(WeekStart="Monday")+1)+1</f>
        <v>45956</v>
      </c>
      <c r="C7" s="60">
        <v>45957</v>
      </c>
      <c r="D7" s="60">
        <v>45958</v>
      </c>
      <c r="E7" s="60">
        <v>45959</v>
      </c>
      <c r="F7" s="60">
        <v>45960</v>
      </c>
      <c r="G7" s="60">
        <v>45961</v>
      </c>
      <c r="H7" s="61">
        <v>45962</v>
      </c>
    </row>
    <row r="8" spans="1:10" ht="15.95" customHeight="1" x14ac:dyDescent="0.25">
      <c r="A8" s="54" t="s">
        <v>62</v>
      </c>
      <c r="B8" s="149"/>
      <c r="C8" s="149"/>
      <c r="D8" s="149"/>
      <c r="E8" s="149"/>
      <c r="F8" s="149"/>
      <c r="G8" s="149"/>
      <c r="H8" s="149"/>
    </row>
    <row r="9" spans="1:10" ht="15.95" customHeight="1" x14ac:dyDescent="0.25">
      <c r="A9" s="51" t="s">
        <v>51</v>
      </c>
      <c r="B9" s="150"/>
      <c r="C9" s="150"/>
      <c r="D9" s="150"/>
      <c r="E9" s="150"/>
      <c r="F9" s="150"/>
      <c r="G9" s="150"/>
      <c r="H9" s="150"/>
    </row>
    <row r="10" spans="1:10" ht="15.95" customHeight="1" x14ac:dyDescent="0.25">
      <c r="A10" s="51" t="s">
        <v>53</v>
      </c>
      <c r="B10" s="150"/>
      <c r="C10" s="150"/>
      <c r="D10" s="150"/>
      <c r="E10" s="150"/>
      <c r="F10" s="150"/>
      <c r="G10" s="150"/>
      <c r="H10" s="150"/>
    </row>
    <row r="11" spans="1:10" ht="15.95" customHeight="1" x14ac:dyDescent="0.25">
      <c r="A11" s="51" t="s">
        <v>55</v>
      </c>
      <c r="B11" s="151"/>
      <c r="C11" s="151"/>
      <c r="D11" s="151"/>
      <c r="E11" s="151"/>
      <c r="F11" s="151"/>
      <c r="G11" s="151"/>
      <c r="H11" s="151"/>
    </row>
    <row r="12" spans="1:10" ht="15.95" customHeight="1" thickBot="1" x14ac:dyDescent="0.3">
      <c r="A12" s="52" t="s">
        <v>52</v>
      </c>
      <c r="B12" s="152"/>
      <c r="C12" s="152"/>
      <c r="D12" s="152"/>
      <c r="E12" s="152"/>
      <c r="F12" s="152"/>
      <c r="G12" s="152"/>
      <c r="H12" s="152"/>
    </row>
    <row r="13" spans="1:10" s="3" customFormat="1" ht="15.95" customHeight="1" x14ac:dyDescent="0.25">
      <c r="A13" s="75" t="s">
        <v>62</v>
      </c>
      <c r="B13" s="130"/>
      <c r="C13" s="130"/>
      <c r="D13" s="130"/>
      <c r="E13" s="130"/>
      <c r="F13" s="130"/>
      <c r="G13" s="130"/>
      <c r="H13" s="130"/>
    </row>
    <row r="14" spans="1:10" s="3" customFormat="1" ht="15.95" customHeight="1" x14ac:dyDescent="0.25">
      <c r="A14" s="72" t="s">
        <v>51</v>
      </c>
      <c r="B14" s="142"/>
      <c r="C14" s="142"/>
      <c r="D14" s="142"/>
      <c r="E14" s="142"/>
      <c r="F14" s="163"/>
      <c r="G14" s="142"/>
      <c r="H14" s="142"/>
      <c r="J14" s="5"/>
    </row>
    <row r="15" spans="1:10" ht="15.95" customHeight="1" x14ac:dyDescent="0.25">
      <c r="A15" s="56" t="s">
        <v>53</v>
      </c>
      <c r="B15" s="144"/>
      <c r="C15" s="144"/>
      <c r="D15" s="144"/>
      <c r="E15" s="144"/>
      <c r="F15" s="163"/>
      <c r="G15" s="144"/>
      <c r="H15" s="144"/>
      <c r="J15" s="4"/>
    </row>
    <row r="16" spans="1:10" ht="15.95" customHeight="1" x14ac:dyDescent="0.25">
      <c r="A16" s="56" t="s">
        <v>55</v>
      </c>
      <c r="B16" s="146"/>
      <c r="C16" s="146"/>
      <c r="D16" s="146"/>
      <c r="E16" s="146"/>
      <c r="F16" s="164"/>
      <c r="G16" s="146"/>
      <c r="H16" s="146"/>
      <c r="J16" s="4"/>
    </row>
    <row r="17" spans="1:10" s="3" customFormat="1" ht="15.95" customHeight="1" thickBot="1" x14ac:dyDescent="0.3">
      <c r="A17" s="57" t="s">
        <v>52</v>
      </c>
      <c r="B17" s="148"/>
      <c r="C17" s="148"/>
      <c r="D17" s="148"/>
      <c r="E17" s="148"/>
      <c r="F17" s="165"/>
      <c r="G17" s="148"/>
      <c r="H17" s="148"/>
    </row>
    <row r="18" spans="1:10" ht="15.95" customHeight="1" x14ac:dyDescent="0.25">
      <c r="A18" s="63"/>
      <c r="B18" s="64">
        <f t="array" ref="B18:H18">DaysAndWeeks+DATE(CalendarYear,11,1)-WEEKDAY(DATE(CalendarYear,11,1),(WeekStart="Monday")+1)+8</f>
        <v>45963</v>
      </c>
      <c r="C18" s="65">
        <v>45964</v>
      </c>
      <c r="D18" s="65">
        <v>45965</v>
      </c>
      <c r="E18" s="65">
        <v>45966</v>
      </c>
      <c r="F18" s="65">
        <v>45967</v>
      </c>
      <c r="G18" s="65">
        <v>45968</v>
      </c>
      <c r="H18" s="66">
        <v>45969</v>
      </c>
    </row>
    <row r="19" spans="1:10" ht="15.95" customHeight="1" x14ac:dyDescent="0.25">
      <c r="A19" s="54" t="s">
        <v>62</v>
      </c>
      <c r="B19" s="166"/>
      <c r="C19" s="167"/>
      <c r="D19" s="167"/>
      <c r="E19" s="167"/>
      <c r="F19" s="167"/>
      <c r="G19" s="167"/>
      <c r="H19" s="118"/>
    </row>
    <row r="20" spans="1:10" ht="15.95" customHeight="1" x14ac:dyDescent="0.25">
      <c r="A20" s="51" t="s">
        <v>51</v>
      </c>
      <c r="B20" s="168"/>
      <c r="C20" s="169"/>
      <c r="D20" s="150"/>
      <c r="E20" s="169"/>
      <c r="F20" s="169"/>
      <c r="G20" s="169"/>
      <c r="H20" s="120"/>
    </row>
    <row r="21" spans="1:10" ht="15.95" customHeight="1" x14ac:dyDescent="0.25">
      <c r="A21" s="51" t="s">
        <v>53</v>
      </c>
      <c r="B21" s="168"/>
      <c r="C21" s="169"/>
      <c r="D21" s="150"/>
      <c r="E21" s="169"/>
      <c r="F21" s="169"/>
      <c r="G21" s="169"/>
      <c r="H21" s="120"/>
    </row>
    <row r="22" spans="1:10" ht="15.95" customHeight="1" x14ac:dyDescent="0.25">
      <c r="A22" s="51" t="s">
        <v>55</v>
      </c>
      <c r="B22" s="170"/>
      <c r="C22" s="171"/>
      <c r="D22" s="151"/>
      <c r="E22" s="171"/>
      <c r="F22" s="171"/>
      <c r="G22" s="171"/>
      <c r="H22" s="123"/>
    </row>
    <row r="23" spans="1:10" ht="15.95" customHeight="1" thickBot="1" x14ac:dyDescent="0.3">
      <c r="A23" s="52" t="s">
        <v>52</v>
      </c>
      <c r="B23" s="172"/>
      <c r="C23" s="173"/>
      <c r="D23" s="152"/>
      <c r="E23" s="173"/>
      <c r="F23" s="173"/>
      <c r="G23" s="174"/>
      <c r="H23" s="128"/>
    </row>
    <row r="24" spans="1:10" s="3" customFormat="1" ht="15.95" customHeight="1" x14ac:dyDescent="0.25">
      <c r="A24" s="75" t="s">
        <v>62</v>
      </c>
      <c r="B24" s="130"/>
      <c r="C24" s="130"/>
      <c r="D24" s="130"/>
      <c r="E24" s="130"/>
      <c r="F24" s="130"/>
      <c r="G24" s="130"/>
      <c r="H24" s="130"/>
    </row>
    <row r="25" spans="1:10" s="3" customFormat="1" ht="15.95" customHeight="1" x14ac:dyDescent="0.25">
      <c r="A25" s="72" t="s">
        <v>51</v>
      </c>
      <c r="B25" s="142"/>
      <c r="C25" s="142"/>
      <c r="D25" s="142"/>
      <c r="E25" s="142"/>
      <c r="F25" s="163"/>
      <c r="G25" s="142"/>
      <c r="H25" s="142"/>
      <c r="J25" s="5"/>
    </row>
    <row r="26" spans="1:10" ht="15.95" customHeight="1" x14ac:dyDescent="0.25">
      <c r="A26" s="56" t="s">
        <v>53</v>
      </c>
      <c r="B26" s="144"/>
      <c r="C26" s="144"/>
      <c r="D26" s="144"/>
      <c r="E26" s="144"/>
      <c r="F26" s="163"/>
      <c r="G26" s="144"/>
      <c r="H26" s="144"/>
      <c r="J26" s="4"/>
    </row>
    <row r="27" spans="1:10" ht="15.95" customHeight="1" x14ac:dyDescent="0.25">
      <c r="A27" s="56" t="s">
        <v>55</v>
      </c>
      <c r="B27" s="146"/>
      <c r="C27" s="146"/>
      <c r="D27" s="146"/>
      <c r="E27" s="146"/>
      <c r="F27" s="164"/>
      <c r="G27" s="146"/>
      <c r="H27" s="146"/>
      <c r="J27" s="4"/>
    </row>
    <row r="28" spans="1:10" s="3" customFormat="1" ht="15.95" customHeight="1" thickBot="1" x14ac:dyDescent="0.3">
      <c r="A28" s="57" t="s">
        <v>52</v>
      </c>
      <c r="B28" s="148"/>
      <c r="C28" s="148"/>
      <c r="D28" s="148"/>
      <c r="E28" s="148"/>
      <c r="F28" s="165"/>
      <c r="G28" s="148"/>
      <c r="H28" s="148"/>
    </row>
    <row r="29" spans="1:10" ht="15.95" customHeight="1" x14ac:dyDescent="0.25">
      <c r="A29" s="67"/>
      <c r="B29" s="59">
        <f t="array" ref="B29:H29">DaysAndWeeks+DATE(CalendarYear,11,1)-WEEKDAY(DATE(CalendarYear,11,1),(WeekStart="Monday")+1)+15</f>
        <v>45970</v>
      </c>
      <c r="C29" s="60">
        <v>45971</v>
      </c>
      <c r="D29" s="60">
        <v>45972</v>
      </c>
      <c r="E29" s="60">
        <v>45973</v>
      </c>
      <c r="F29" s="60">
        <v>45974</v>
      </c>
      <c r="G29" s="60">
        <v>45975</v>
      </c>
      <c r="H29" s="61">
        <v>45976</v>
      </c>
    </row>
    <row r="30" spans="1:10" ht="15.95" customHeight="1" x14ac:dyDescent="0.25">
      <c r="A30" s="54" t="s">
        <v>62</v>
      </c>
      <c r="B30" s="166"/>
      <c r="C30" s="167"/>
      <c r="D30" s="167"/>
      <c r="E30" s="167"/>
      <c r="F30" s="167"/>
      <c r="G30" s="167"/>
      <c r="H30" s="118"/>
    </row>
    <row r="31" spans="1:10" ht="15.95" customHeight="1" x14ac:dyDescent="0.25">
      <c r="A31" s="51" t="s">
        <v>51</v>
      </c>
      <c r="B31" s="168"/>
      <c r="C31" s="169"/>
      <c r="D31" s="150"/>
      <c r="E31" s="169"/>
      <c r="F31" s="169"/>
      <c r="G31" s="169"/>
      <c r="H31" s="120"/>
    </row>
    <row r="32" spans="1:10" ht="15.95" customHeight="1" x14ac:dyDescent="0.25">
      <c r="A32" s="51" t="s">
        <v>53</v>
      </c>
      <c r="B32" s="168"/>
      <c r="C32" s="169"/>
      <c r="D32" s="150"/>
      <c r="E32" s="169"/>
      <c r="F32" s="169"/>
      <c r="G32" s="169"/>
      <c r="H32" s="120"/>
    </row>
    <row r="33" spans="1:10" ht="15.95" customHeight="1" x14ac:dyDescent="0.25">
      <c r="A33" s="51" t="s">
        <v>55</v>
      </c>
      <c r="B33" s="170"/>
      <c r="C33" s="171"/>
      <c r="D33" s="151"/>
      <c r="E33" s="171"/>
      <c r="F33" s="171"/>
      <c r="G33" s="171"/>
      <c r="H33" s="123"/>
    </row>
    <row r="34" spans="1:10" ht="15.95" customHeight="1" thickBot="1" x14ac:dyDescent="0.3">
      <c r="A34" s="52" t="s">
        <v>52</v>
      </c>
      <c r="B34" s="172"/>
      <c r="C34" s="173"/>
      <c r="D34" s="152"/>
      <c r="E34" s="173"/>
      <c r="F34" s="173"/>
      <c r="G34" s="174"/>
      <c r="H34" s="128"/>
    </row>
    <row r="35" spans="1:10" s="3" customFormat="1" ht="15.95" customHeight="1" x14ac:dyDescent="0.25">
      <c r="A35" s="75" t="s">
        <v>62</v>
      </c>
      <c r="B35" s="130"/>
      <c r="C35" s="130"/>
      <c r="D35" s="130"/>
      <c r="E35" s="130"/>
      <c r="F35" s="130"/>
      <c r="G35" s="130"/>
      <c r="H35" s="130"/>
    </row>
    <row r="36" spans="1:10" s="3" customFormat="1" ht="15.95" customHeight="1" x14ac:dyDescent="0.25">
      <c r="A36" s="72" t="s">
        <v>51</v>
      </c>
      <c r="B36" s="142"/>
      <c r="C36" s="142"/>
      <c r="D36" s="142"/>
      <c r="E36" s="142"/>
      <c r="F36" s="163"/>
      <c r="G36" s="142"/>
      <c r="H36" s="142"/>
      <c r="J36" s="5"/>
    </row>
    <row r="37" spans="1:10" ht="15.95" customHeight="1" x14ac:dyDescent="0.25">
      <c r="A37" s="56" t="s">
        <v>53</v>
      </c>
      <c r="B37" s="144"/>
      <c r="C37" s="144"/>
      <c r="D37" s="144"/>
      <c r="E37" s="144"/>
      <c r="F37" s="163"/>
      <c r="G37" s="144"/>
      <c r="H37" s="144"/>
      <c r="J37" s="4"/>
    </row>
    <row r="38" spans="1:10" ht="15.95" customHeight="1" x14ac:dyDescent="0.25">
      <c r="A38" s="56" t="s">
        <v>55</v>
      </c>
      <c r="B38" s="146"/>
      <c r="C38" s="146"/>
      <c r="D38" s="146"/>
      <c r="E38" s="146"/>
      <c r="F38" s="164"/>
      <c r="G38" s="146"/>
      <c r="H38" s="146"/>
      <c r="J38" s="4"/>
    </row>
    <row r="39" spans="1:10" s="3" customFormat="1" ht="15.95" customHeight="1" thickBot="1" x14ac:dyDescent="0.3">
      <c r="A39" s="57" t="s">
        <v>52</v>
      </c>
      <c r="B39" s="148"/>
      <c r="C39" s="148"/>
      <c r="D39" s="148"/>
      <c r="E39" s="148"/>
      <c r="F39" s="165"/>
      <c r="G39" s="148"/>
      <c r="H39" s="148"/>
    </row>
    <row r="40" spans="1:10" ht="15.95" customHeight="1" x14ac:dyDescent="0.25">
      <c r="A40" s="67"/>
      <c r="B40" s="64">
        <f t="array" ref="B40:H40">DaysAndWeeks+DATE(CalendarYear,11,1)-WEEKDAY(DATE(CalendarYear,11,1),(WeekStart="Monday")+1)+22</f>
        <v>45977</v>
      </c>
      <c r="C40" s="65">
        <v>45978</v>
      </c>
      <c r="D40" s="65">
        <v>45979</v>
      </c>
      <c r="E40" s="65">
        <v>45980</v>
      </c>
      <c r="F40" s="65">
        <v>45981</v>
      </c>
      <c r="G40" s="65">
        <v>45982</v>
      </c>
      <c r="H40" s="66">
        <v>45983</v>
      </c>
    </row>
    <row r="41" spans="1:10" ht="15.95" customHeight="1" x14ac:dyDescent="0.25">
      <c r="A41" s="54" t="s">
        <v>62</v>
      </c>
      <c r="B41" s="166"/>
      <c r="C41" s="167"/>
      <c r="D41" s="167"/>
      <c r="E41" s="167"/>
      <c r="F41" s="167"/>
      <c r="G41" s="167"/>
      <c r="H41" s="118"/>
    </row>
    <row r="42" spans="1:10" ht="15.95" customHeight="1" x14ac:dyDescent="0.25">
      <c r="A42" s="51" t="s">
        <v>51</v>
      </c>
      <c r="B42" s="168"/>
      <c r="C42" s="169"/>
      <c r="D42" s="150"/>
      <c r="E42" s="169"/>
      <c r="F42" s="169"/>
      <c r="G42" s="169"/>
      <c r="H42" s="120"/>
    </row>
    <row r="43" spans="1:10" ht="15.95" customHeight="1" x14ac:dyDescent="0.25">
      <c r="A43" s="51" t="s">
        <v>53</v>
      </c>
      <c r="B43" s="168"/>
      <c r="C43" s="169"/>
      <c r="D43" s="150"/>
      <c r="E43" s="169"/>
      <c r="F43" s="169"/>
      <c r="G43" s="169"/>
      <c r="H43" s="120"/>
    </row>
    <row r="44" spans="1:10" ht="15.95" customHeight="1" x14ac:dyDescent="0.25">
      <c r="A44" s="51" t="s">
        <v>55</v>
      </c>
      <c r="B44" s="170"/>
      <c r="C44" s="171"/>
      <c r="D44" s="151"/>
      <c r="E44" s="171"/>
      <c r="F44" s="171"/>
      <c r="G44" s="171"/>
      <c r="H44" s="123"/>
    </row>
    <row r="45" spans="1:10" ht="15.95" customHeight="1" thickBot="1" x14ac:dyDescent="0.3">
      <c r="A45" s="52" t="s">
        <v>52</v>
      </c>
      <c r="B45" s="172"/>
      <c r="C45" s="173"/>
      <c r="D45" s="152"/>
      <c r="E45" s="173"/>
      <c r="F45" s="173"/>
      <c r="G45" s="174"/>
      <c r="H45" s="128"/>
    </row>
    <row r="46" spans="1:10" s="3" customFormat="1" ht="15.95" customHeight="1" x14ac:dyDescent="0.25">
      <c r="A46" s="75" t="s">
        <v>62</v>
      </c>
      <c r="B46" s="130"/>
      <c r="C46" s="130"/>
      <c r="D46" s="130"/>
      <c r="E46" s="130"/>
      <c r="F46" s="130"/>
      <c r="G46" s="130"/>
      <c r="H46" s="130"/>
    </row>
    <row r="47" spans="1:10" s="3" customFormat="1" ht="15.95" customHeight="1" x14ac:dyDescent="0.25">
      <c r="A47" s="72" t="s">
        <v>51</v>
      </c>
      <c r="B47" s="142"/>
      <c r="C47" s="142"/>
      <c r="D47" s="142"/>
      <c r="E47" s="142"/>
      <c r="F47" s="163"/>
      <c r="G47" s="142"/>
      <c r="H47" s="142"/>
      <c r="J47" s="5"/>
    </row>
    <row r="48" spans="1:10" ht="15.95" customHeight="1" x14ac:dyDescent="0.25">
      <c r="A48" s="56" t="s">
        <v>53</v>
      </c>
      <c r="B48" s="144"/>
      <c r="C48" s="144"/>
      <c r="D48" s="144"/>
      <c r="E48" s="144"/>
      <c r="F48" s="163"/>
      <c r="G48" s="144"/>
      <c r="H48" s="144"/>
      <c r="J48" s="4"/>
    </row>
    <row r="49" spans="1:10" ht="15.95" customHeight="1" x14ac:dyDescent="0.25">
      <c r="A49" s="56" t="s">
        <v>55</v>
      </c>
      <c r="B49" s="146"/>
      <c r="C49" s="146"/>
      <c r="D49" s="146"/>
      <c r="E49" s="146"/>
      <c r="F49" s="164"/>
      <c r="G49" s="146"/>
      <c r="H49" s="146"/>
      <c r="J49" s="4"/>
    </row>
    <row r="50" spans="1:10" s="3" customFormat="1" ht="15.95" customHeight="1" thickBot="1" x14ac:dyDescent="0.3">
      <c r="A50" s="57" t="s">
        <v>52</v>
      </c>
      <c r="B50" s="148"/>
      <c r="C50" s="148"/>
      <c r="D50" s="148"/>
      <c r="E50" s="148"/>
      <c r="F50" s="165"/>
      <c r="G50" s="148"/>
      <c r="H50" s="148"/>
    </row>
    <row r="51" spans="1:10" ht="15.95" customHeight="1" x14ac:dyDescent="0.25">
      <c r="A51" s="67"/>
      <c r="B51" s="59">
        <f t="array" ref="B51:H51">DaysAndWeeks+DATE(CalendarYear,11,1)-WEEKDAY(DATE(CalendarYear,11,1),(WeekStart="Monday")+1)+29</f>
        <v>45984</v>
      </c>
      <c r="C51" s="60">
        <v>45985</v>
      </c>
      <c r="D51" s="60">
        <v>45986</v>
      </c>
      <c r="E51" s="60">
        <v>45987</v>
      </c>
      <c r="F51" s="60">
        <v>45988</v>
      </c>
      <c r="G51" s="60">
        <v>45989</v>
      </c>
      <c r="H51" s="61">
        <v>45990</v>
      </c>
    </row>
    <row r="52" spans="1:10" ht="15.95" customHeight="1" x14ac:dyDescent="0.25">
      <c r="A52" s="54" t="s">
        <v>62</v>
      </c>
      <c r="B52" s="166"/>
      <c r="C52" s="167"/>
      <c r="D52" s="167"/>
      <c r="E52" s="167"/>
      <c r="F52" s="167"/>
      <c r="G52" s="167"/>
      <c r="H52" s="118"/>
    </row>
    <row r="53" spans="1:10" ht="15.95" customHeight="1" x14ac:dyDescent="0.25">
      <c r="A53" s="51" t="s">
        <v>51</v>
      </c>
      <c r="B53" s="168"/>
      <c r="C53" s="169"/>
      <c r="D53" s="150"/>
      <c r="E53" s="169"/>
      <c r="F53" s="169"/>
      <c r="G53" s="169"/>
      <c r="H53" s="120"/>
    </row>
    <row r="54" spans="1:10" ht="15.95" customHeight="1" x14ac:dyDescent="0.25">
      <c r="A54" s="51" t="s">
        <v>53</v>
      </c>
      <c r="B54" s="168"/>
      <c r="C54" s="169"/>
      <c r="D54" s="150"/>
      <c r="E54" s="169"/>
      <c r="F54" s="169"/>
      <c r="G54" s="169"/>
      <c r="H54" s="120"/>
    </row>
    <row r="55" spans="1:10" ht="15.95" customHeight="1" x14ac:dyDescent="0.25">
      <c r="A55" s="51" t="s">
        <v>55</v>
      </c>
      <c r="B55" s="170"/>
      <c r="C55" s="171"/>
      <c r="D55" s="151"/>
      <c r="E55" s="171"/>
      <c r="F55" s="171"/>
      <c r="G55" s="171"/>
      <c r="H55" s="123"/>
    </row>
    <row r="56" spans="1:10" ht="15.95" customHeight="1" thickBot="1" x14ac:dyDescent="0.3">
      <c r="A56" s="52" t="s">
        <v>52</v>
      </c>
      <c r="B56" s="172"/>
      <c r="C56" s="173"/>
      <c r="D56" s="152"/>
      <c r="E56" s="173"/>
      <c r="F56" s="173"/>
      <c r="G56" s="174"/>
      <c r="H56" s="128"/>
    </row>
    <row r="57" spans="1:10" s="3" customFormat="1" ht="15.95" customHeight="1" x14ac:dyDescent="0.25">
      <c r="A57" s="75" t="s">
        <v>62</v>
      </c>
      <c r="B57" s="130"/>
      <c r="C57" s="130"/>
      <c r="D57" s="130"/>
      <c r="E57" s="130"/>
      <c r="F57" s="130"/>
      <c r="G57" s="130"/>
      <c r="H57" s="130"/>
    </row>
    <row r="58" spans="1:10" s="3" customFormat="1" ht="15.95" customHeight="1" x14ac:dyDescent="0.25">
      <c r="A58" s="72" t="s">
        <v>51</v>
      </c>
      <c r="B58" s="142"/>
      <c r="C58" s="142"/>
      <c r="D58" s="142"/>
      <c r="E58" s="142"/>
      <c r="F58" s="163"/>
      <c r="G58" s="142"/>
      <c r="H58" s="142"/>
      <c r="J58" s="5"/>
    </row>
    <row r="59" spans="1:10" ht="15.95" customHeight="1" x14ac:dyDescent="0.25">
      <c r="A59" s="56" t="s">
        <v>53</v>
      </c>
      <c r="B59" s="144"/>
      <c r="C59" s="144"/>
      <c r="D59" s="144"/>
      <c r="E59" s="144"/>
      <c r="F59" s="163"/>
      <c r="G59" s="144"/>
      <c r="H59" s="144"/>
      <c r="J59" s="4"/>
    </row>
    <row r="60" spans="1:10" ht="15.95" customHeight="1" x14ac:dyDescent="0.25">
      <c r="A60" s="56" t="s">
        <v>55</v>
      </c>
      <c r="B60" s="146"/>
      <c r="C60" s="146"/>
      <c r="D60" s="146"/>
      <c r="E60" s="146"/>
      <c r="F60" s="164"/>
      <c r="G60" s="146"/>
      <c r="H60" s="146"/>
      <c r="J60" s="4"/>
    </row>
    <row r="61" spans="1:10" s="3" customFormat="1" ht="15.95" customHeight="1" thickBot="1" x14ac:dyDescent="0.3">
      <c r="A61" s="57" t="s">
        <v>52</v>
      </c>
      <c r="B61" s="148"/>
      <c r="C61" s="148"/>
      <c r="D61" s="148"/>
      <c r="E61" s="148"/>
      <c r="F61" s="165"/>
      <c r="G61" s="148"/>
      <c r="H61" s="148"/>
    </row>
    <row r="62" spans="1:10" ht="15.95" customHeight="1" x14ac:dyDescent="0.25">
      <c r="A62" s="68"/>
      <c r="B62" s="64">
        <f t="array" ref="B62:C62">DaysAndWeeks+DATE(CalendarYear,11,1)-WEEKDAY(DATE(CalendarYear,11,1),(WeekStart="Monday")+1)+36</f>
        <v>45991</v>
      </c>
      <c r="C62" s="65">
        <v>45992</v>
      </c>
      <c r="D62" s="188" t="s">
        <v>5</v>
      </c>
      <c r="E62" s="189"/>
      <c r="F62" s="190"/>
      <c r="G62" s="191" t="s">
        <v>6</v>
      </c>
      <c r="H62" s="192"/>
    </row>
    <row r="63" spans="1:10" ht="15.95" customHeight="1" x14ac:dyDescent="0.25">
      <c r="A63" s="54" t="s">
        <v>62</v>
      </c>
      <c r="B63" s="166"/>
      <c r="C63" s="184"/>
      <c r="D63" s="193" t="s">
        <v>115</v>
      </c>
      <c r="E63" s="194"/>
      <c r="F63" s="195"/>
      <c r="G63" s="196" t="s">
        <v>37</v>
      </c>
      <c r="H63" s="197"/>
    </row>
    <row r="64" spans="1:10" ht="15.95" customHeight="1" x14ac:dyDescent="0.25">
      <c r="A64" s="51" t="s">
        <v>51</v>
      </c>
      <c r="B64" s="168"/>
      <c r="C64" s="185"/>
      <c r="D64" s="193"/>
      <c r="E64" s="194"/>
      <c r="F64" s="195"/>
      <c r="G64" s="196"/>
      <c r="H64" s="197"/>
    </row>
    <row r="65" spans="1:8" ht="15.95" customHeight="1" x14ac:dyDescent="0.25">
      <c r="A65" s="51" t="s">
        <v>53</v>
      </c>
      <c r="B65" s="168"/>
      <c r="C65" s="185"/>
      <c r="D65" s="193" t="s">
        <v>96</v>
      </c>
      <c r="E65" s="194"/>
      <c r="F65" s="195"/>
      <c r="G65" s="196" t="s">
        <v>44</v>
      </c>
      <c r="H65" s="197"/>
    </row>
    <row r="66" spans="1:8" ht="15.95" customHeight="1" x14ac:dyDescent="0.25">
      <c r="A66" s="51" t="s">
        <v>55</v>
      </c>
      <c r="B66" s="170"/>
      <c r="C66" s="186"/>
      <c r="D66" s="193"/>
      <c r="E66" s="194"/>
      <c r="F66" s="195"/>
      <c r="G66" s="198" t="s">
        <v>38</v>
      </c>
      <c r="H66" s="199"/>
    </row>
    <row r="67" spans="1:8" ht="15.95" customHeight="1" thickBot="1" x14ac:dyDescent="0.3">
      <c r="A67" s="53" t="s">
        <v>52</v>
      </c>
      <c r="B67" s="175"/>
      <c r="C67" s="187"/>
      <c r="D67" s="193" t="s">
        <v>97</v>
      </c>
      <c r="E67" s="194"/>
      <c r="F67" s="200"/>
      <c r="G67" s="198"/>
      <c r="H67" s="199"/>
    </row>
    <row r="68" spans="1:8" ht="15.95" customHeight="1" x14ac:dyDescent="0.25">
      <c r="A68" s="75" t="s">
        <v>62</v>
      </c>
      <c r="B68" s="130"/>
      <c r="C68" s="177"/>
      <c r="D68" s="193"/>
      <c r="E68" s="194"/>
      <c r="F68" s="200"/>
      <c r="G68" s="198"/>
      <c r="H68" s="199"/>
    </row>
    <row r="69" spans="1:8" ht="15.95" customHeight="1" x14ac:dyDescent="0.25">
      <c r="A69" s="72" t="s">
        <v>51</v>
      </c>
      <c r="B69" s="142"/>
      <c r="C69" s="178"/>
      <c r="D69" s="201" t="s">
        <v>117</v>
      </c>
      <c r="E69" s="202"/>
      <c r="F69" s="203"/>
      <c r="G69" s="198"/>
      <c r="H69" s="199"/>
    </row>
    <row r="70" spans="1:8" ht="15.95" customHeight="1" x14ac:dyDescent="0.25">
      <c r="A70" s="56" t="s">
        <v>53</v>
      </c>
      <c r="B70" s="144"/>
      <c r="C70" s="179"/>
      <c r="D70" s="158"/>
      <c r="E70" s="157"/>
      <c r="F70" s="161"/>
      <c r="G70" s="198"/>
      <c r="H70" s="199"/>
    </row>
    <row r="71" spans="1:8" ht="15.95" customHeight="1" x14ac:dyDescent="0.25">
      <c r="A71" s="56" t="s">
        <v>55</v>
      </c>
      <c r="B71" s="146"/>
      <c r="C71" s="180"/>
      <c r="D71" s="158"/>
      <c r="E71" s="157"/>
      <c r="F71" s="161"/>
      <c r="G71" s="198"/>
      <c r="H71" s="199"/>
    </row>
    <row r="72" spans="1:8" ht="15.95" customHeight="1" thickBot="1" x14ac:dyDescent="0.3">
      <c r="A72" s="57" t="s">
        <v>52</v>
      </c>
      <c r="B72" s="148"/>
      <c r="C72" s="181"/>
      <c r="D72" s="159"/>
      <c r="E72" s="160"/>
      <c r="F72" s="162"/>
      <c r="G72" s="160"/>
      <c r="H72" s="162"/>
    </row>
  </sheetData>
  <mergeCells count="12">
    <mergeCell ref="D63:F64"/>
    <mergeCell ref="G63:H65"/>
    <mergeCell ref="D65:F66"/>
    <mergeCell ref="G66:H71"/>
    <mergeCell ref="D67:F68"/>
    <mergeCell ref="D69:F69"/>
    <mergeCell ref="G62:H62"/>
    <mergeCell ref="B1:D4"/>
    <mergeCell ref="E2:F2"/>
    <mergeCell ref="E3:F3"/>
    <mergeCell ref="E4:F4"/>
    <mergeCell ref="D62:F62"/>
  </mergeCells>
  <conditionalFormatting sqref="B62:C62">
    <cfRule type="expression" dxfId="35" priority="19">
      <formula>AND(DAY(B62)&gt;=1,DAY(B62)&lt;=15)</formula>
    </cfRule>
  </conditionalFormatting>
  <conditionalFormatting sqref="B68:C71">
    <cfRule type="expression" dxfId="34" priority="2">
      <formula>DAY(B68)&gt;8</formula>
    </cfRule>
  </conditionalFormatting>
  <conditionalFormatting sqref="B14:E16 G14:G16">
    <cfRule type="expression" dxfId="33" priority="18">
      <formula>DAY(B14)&gt;8</formula>
    </cfRule>
  </conditionalFormatting>
  <conditionalFormatting sqref="B25:E27 G25:G27">
    <cfRule type="expression" dxfId="32" priority="15">
      <formula>DAY(B25)&gt;8</formula>
    </cfRule>
  </conditionalFormatting>
  <conditionalFormatting sqref="B36:E38 G36:G38">
    <cfRule type="expression" dxfId="31" priority="12">
      <formula>DAY(B36)&gt;8</formula>
    </cfRule>
  </conditionalFormatting>
  <conditionalFormatting sqref="B47:E49 G47:G49">
    <cfRule type="expression" dxfId="30" priority="9">
      <formula>DAY(B47)&gt;8</formula>
    </cfRule>
  </conditionalFormatting>
  <conditionalFormatting sqref="B58:E60 G58:G60">
    <cfRule type="expression" dxfId="29" priority="6">
      <formula>DAY(B58)&gt;8</formula>
    </cfRule>
  </conditionalFormatting>
  <conditionalFormatting sqref="B7:G11">
    <cfRule type="expression" dxfId="28" priority="25">
      <formula>DAY(B7)&gt;8</formula>
    </cfRule>
  </conditionalFormatting>
  <conditionalFormatting sqref="B13:G13">
    <cfRule type="expression" dxfId="27" priority="17">
      <formula>DAY(B13)&gt;8</formula>
    </cfRule>
  </conditionalFormatting>
  <conditionalFormatting sqref="B24:G24">
    <cfRule type="expression" dxfId="26" priority="14">
      <formula>DAY(B24)&gt;8</formula>
    </cfRule>
  </conditionalFormatting>
  <conditionalFormatting sqref="B35:G35">
    <cfRule type="expression" dxfId="25" priority="11">
      <formula>DAY(B35)&gt;8</formula>
    </cfRule>
  </conditionalFormatting>
  <conditionalFormatting sqref="B46:G46">
    <cfRule type="expression" dxfId="24" priority="8">
      <formula>DAY(B46)&gt;8</formula>
    </cfRule>
  </conditionalFormatting>
  <conditionalFormatting sqref="B57:G57">
    <cfRule type="expression" dxfId="23" priority="5">
      <formula>DAY(B57)&gt;8</formula>
    </cfRule>
  </conditionalFormatting>
  <conditionalFormatting sqref="B51:H51">
    <cfRule type="expression" dxfId="22" priority="26">
      <formula>AND(DAY(B51)&gt;=1,DAY(B51)&lt;=15)</formula>
    </cfRule>
  </conditionalFormatting>
  <conditionalFormatting sqref="D20:D22">
    <cfRule type="expression" dxfId="21" priority="23">
      <formula>DAY(D20)&gt;8</formula>
    </cfRule>
  </conditionalFormatting>
  <conditionalFormatting sqref="D31:D33">
    <cfRule type="expression" dxfId="20" priority="22">
      <formula>DAY(D31)&gt;8</formula>
    </cfRule>
  </conditionalFormatting>
  <conditionalFormatting sqref="D42:D44">
    <cfRule type="expression" dxfId="19" priority="21">
      <formula>DAY(D42)&gt;8</formula>
    </cfRule>
  </conditionalFormatting>
  <conditionalFormatting sqref="D53:D55">
    <cfRule type="expression" dxfId="18" priority="20">
      <formula>DAY(D53)&gt;8</formula>
    </cfRule>
  </conditionalFormatting>
  <dataValidations count="9">
    <dataValidation allowBlank="1" showInputMessage="1" showErrorMessage="1" prompt="Automatically determined weekday" sqref="C6:H6" xr:uid="{00000000-0002-0000-0A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 B19:B21 B30:B32 B41:B43 B52:B54 B14:B16 B25:B27 B36:B38 B47:B49 B58:B60 B64:B66 B69:B71" xr:uid="{00000000-0002-0000-0A00-000001000000}"/>
    <dataValidation allowBlank="1" showInputMessage="1" showErrorMessage="1" prompt="Enter Notes in the cell at right" sqref="D62:D63 D65 D67" xr:uid="{12AF19CB-522D-4400-A03D-35465019FC67}"/>
    <dataValidation allowBlank="1" showInputMessage="1" showErrorMessage="1" prompt="Enter Notes in this cell" sqref="E62:F62" xr:uid="{9101F43C-631E-48FE-AA01-5BA67D6CB486}"/>
    <dataValidation allowBlank="1" showInputMessage="1" showErrorMessage="1" prompt="This row &amp; rows 6, 8, 10, 12, &amp; 14 are cells for entering daily notes related to the calendar day in the cell above" sqref="B11:B13 B17 B24 B28 B35 B39 B46 B50 B57 B61 B72 B68" xr:uid="{00000000-0002-0000-0A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A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A00-000007000000}"/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A6AA73A9-BC6E-44D6-BCDE-EBA50A8E1A55}"/>
    <dataValidation allowBlank="1" showInputMessage="1" showErrorMessage="1" prompt="Select week start day in cell at right" sqref="J14 J25 J36 J47 J58" xr:uid="{B063792E-5D8B-4406-8401-BB8D499A8561}"/>
  </dataValidations>
  <printOptions horizontalCentered="1" verticalCentered="1"/>
  <pageMargins left="0.7" right="0.7" top="0.75" bottom="0.75" header="0.3" footer="0.3"/>
  <pageSetup scale="76" fitToHeight="2" orientation="landscape" r:id="rId1"/>
  <headerFooter differentFirst="1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-0.499984740745262"/>
    <pageSetUpPr fitToPage="1"/>
  </sheetPr>
  <dimension ref="A1:J72"/>
  <sheetViews>
    <sheetView showGridLines="0" workbookViewId="0">
      <selection activeCell="E10" sqref="E10"/>
    </sheetView>
  </sheetViews>
  <sheetFormatPr defaultColWidth="8.625" defaultRowHeight="15" x14ac:dyDescent="0.25"/>
  <cols>
    <col min="1" max="1" width="18.625" customWidth="1"/>
    <col min="2" max="8" width="20.625" customWidth="1"/>
    <col min="9" max="9" width="2.625" customWidth="1"/>
  </cols>
  <sheetData>
    <row r="1" spans="1:10" ht="18.75" customHeight="1" x14ac:dyDescent="0.25">
      <c r="B1" s="205" t="str">
        <f>"December "&amp;CalendarYear</f>
        <v>December 2025</v>
      </c>
      <c r="C1" s="205"/>
      <c r="D1" s="205"/>
      <c r="E1" s="47" t="s">
        <v>110</v>
      </c>
      <c r="F1" s="47"/>
      <c r="G1" s="47"/>
      <c r="H1" s="48"/>
    </row>
    <row r="2" spans="1:10" ht="18.75" customHeight="1" x14ac:dyDescent="0.25">
      <c r="B2" s="205"/>
      <c r="C2" s="205"/>
      <c r="D2" s="205"/>
      <c r="E2" s="215"/>
      <c r="F2" s="216"/>
      <c r="G2" s="20" t="s">
        <v>9</v>
      </c>
      <c r="H2" s="20" t="s">
        <v>10</v>
      </c>
    </row>
    <row r="3" spans="1:10" ht="18.75" customHeight="1" x14ac:dyDescent="0.25">
      <c r="B3" s="205"/>
      <c r="C3" s="205"/>
      <c r="D3" s="205"/>
      <c r="E3" s="222" t="s">
        <v>39</v>
      </c>
      <c r="F3" s="222"/>
      <c r="G3" s="223"/>
      <c r="H3" s="20" t="s">
        <v>12</v>
      </c>
    </row>
    <row r="4" spans="1:10" ht="18.75" customHeight="1" thickBot="1" x14ac:dyDescent="0.3">
      <c r="B4" s="206"/>
      <c r="C4" s="206"/>
      <c r="D4" s="206"/>
      <c r="E4" s="213"/>
      <c r="F4" s="214"/>
      <c r="G4" s="21" t="s">
        <v>4</v>
      </c>
      <c r="H4" s="22" t="s">
        <v>13</v>
      </c>
    </row>
    <row r="5" spans="1:10" ht="19.5" customHeight="1" x14ac:dyDescent="0.25">
      <c r="B5" s="14"/>
      <c r="C5" s="14"/>
      <c r="D5" s="14"/>
      <c r="E5" s="15"/>
      <c r="F5" s="16"/>
      <c r="G5" s="12"/>
      <c r="H5" s="13"/>
    </row>
    <row r="6" spans="1:10" ht="15.95" customHeight="1" x14ac:dyDescent="0.25">
      <c r="B6" s="18" t="str">
        <f>IF(WeekStart="SUNDAY", "SUNDAY","MONDAY")</f>
        <v>SUNDAY</v>
      </c>
      <c r="C6" s="17" t="str">
        <f t="shared" ref="C6:H6" si="0">UPPER(TEXT(C7,"dddd"))</f>
        <v>MONDAY</v>
      </c>
      <c r="D6" s="17" t="str">
        <f t="shared" si="0"/>
        <v>TUESDAY</v>
      </c>
      <c r="E6" s="17" t="str">
        <f t="shared" si="0"/>
        <v>WEDNESDAY</v>
      </c>
      <c r="F6" s="17" t="str">
        <f t="shared" si="0"/>
        <v>THURSDAY</v>
      </c>
      <c r="G6" s="9" t="str">
        <f t="shared" si="0"/>
        <v>FRIDAY</v>
      </c>
      <c r="H6" s="19" t="str">
        <f t="shared" si="0"/>
        <v>SATURDAY</v>
      </c>
    </row>
    <row r="7" spans="1:10" ht="15.95" customHeight="1" x14ac:dyDescent="0.25">
      <c r="A7" s="85"/>
      <c r="B7" s="59">
        <f t="array" ref="B7:H7">DaysAndWeeks+DATE(CalendarYear,12,1)-WEEKDAY(DATE(CalendarYear,12,1),(WeekStart="Monday")+1)+1</f>
        <v>45991</v>
      </c>
      <c r="C7" s="60">
        <v>45992</v>
      </c>
      <c r="D7" s="60">
        <v>45993</v>
      </c>
      <c r="E7" s="60">
        <v>45994</v>
      </c>
      <c r="F7" s="60">
        <v>45995</v>
      </c>
      <c r="G7" s="60">
        <v>45996</v>
      </c>
      <c r="H7" s="61">
        <v>45997</v>
      </c>
    </row>
    <row r="8" spans="1:10" ht="15.95" customHeight="1" x14ac:dyDescent="0.25">
      <c r="A8" s="54" t="s">
        <v>62</v>
      </c>
      <c r="B8" s="149"/>
      <c r="C8" s="149"/>
      <c r="D8" s="149"/>
      <c r="E8" s="149"/>
      <c r="F8" s="149"/>
      <c r="G8" s="149"/>
      <c r="H8" s="149"/>
    </row>
    <row r="9" spans="1:10" ht="15.95" customHeight="1" x14ac:dyDescent="0.25">
      <c r="A9" s="51" t="s">
        <v>51</v>
      </c>
      <c r="B9" s="150"/>
      <c r="C9" s="150"/>
      <c r="D9" s="150"/>
      <c r="E9" s="150"/>
      <c r="F9" s="150"/>
      <c r="G9" s="150"/>
      <c r="H9" s="150"/>
    </row>
    <row r="10" spans="1:10" ht="15.95" customHeight="1" x14ac:dyDescent="0.25">
      <c r="A10" s="51" t="s">
        <v>53</v>
      </c>
      <c r="B10" s="150"/>
      <c r="C10" s="150"/>
      <c r="D10" s="150"/>
      <c r="E10" s="150"/>
      <c r="F10" s="150"/>
      <c r="G10" s="150"/>
      <c r="H10" s="150"/>
    </row>
    <row r="11" spans="1:10" ht="15.95" customHeight="1" x14ac:dyDescent="0.25">
      <c r="A11" s="51" t="s">
        <v>55</v>
      </c>
      <c r="B11" s="151"/>
      <c r="C11" s="151"/>
      <c r="D11" s="151"/>
      <c r="E11" s="151"/>
      <c r="F11" s="151"/>
      <c r="G11" s="151"/>
      <c r="H11" s="151"/>
    </row>
    <row r="12" spans="1:10" ht="15.95" customHeight="1" thickBot="1" x14ac:dyDescent="0.3">
      <c r="A12" s="52" t="s">
        <v>52</v>
      </c>
      <c r="B12" s="152"/>
      <c r="C12" s="152"/>
      <c r="D12" s="152"/>
      <c r="E12" s="152"/>
      <c r="F12" s="152"/>
      <c r="G12" s="152"/>
      <c r="H12" s="152"/>
    </row>
    <row r="13" spans="1:10" s="3" customFormat="1" ht="15.95" customHeight="1" x14ac:dyDescent="0.25">
      <c r="A13" s="75" t="s">
        <v>62</v>
      </c>
      <c r="B13" s="130"/>
      <c r="C13" s="130"/>
      <c r="D13" s="130"/>
      <c r="E13" s="130"/>
      <c r="F13" s="130"/>
      <c r="G13" s="130"/>
      <c r="H13" s="130"/>
    </row>
    <row r="14" spans="1:10" s="3" customFormat="1" ht="15.95" customHeight="1" x14ac:dyDescent="0.25">
      <c r="A14" s="72" t="s">
        <v>51</v>
      </c>
      <c r="B14" s="142"/>
      <c r="C14" s="142"/>
      <c r="D14" s="142"/>
      <c r="E14" s="142"/>
      <c r="F14" s="163"/>
      <c r="G14" s="142"/>
      <c r="H14" s="142"/>
      <c r="J14" s="5"/>
    </row>
    <row r="15" spans="1:10" ht="15.95" customHeight="1" x14ac:dyDescent="0.25">
      <c r="A15" s="56" t="s">
        <v>53</v>
      </c>
      <c r="B15" s="144"/>
      <c r="C15" s="144"/>
      <c r="D15" s="144"/>
      <c r="E15" s="144"/>
      <c r="F15" s="163"/>
      <c r="G15" s="144"/>
      <c r="H15" s="144"/>
      <c r="J15" s="4"/>
    </row>
    <row r="16" spans="1:10" ht="15.95" customHeight="1" x14ac:dyDescent="0.25">
      <c r="A16" s="56" t="s">
        <v>55</v>
      </c>
      <c r="B16" s="146"/>
      <c r="C16" s="146"/>
      <c r="D16" s="146"/>
      <c r="E16" s="146"/>
      <c r="F16" s="164"/>
      <c r="G16" s="146"/>
      <c r="H16" s="146"/>
      <c r="J16" s="4"/>
    </row>
    <row r="17" spans="1:10" s="3" customFormat="1" ht="15.95" customHeight="1" thickBot="1" x14ac:dyDescent="0.3">
      <c r="A17" s="57" t="s">
        <v>52</v>
      </c>
      <c r="B17" s="148"/>
      <c r="C17" s="148"/>
      <c r="D17" s="148"/>
      <c r="E17" s="148"/>
      <c r="F17" s="165"/>
      <c r="G17" s="148"/>
      <c r="H17" s="148"/>
    </row>
    <row r="18" spans="1:10" ht="15.95" customHeight="1" x14ac:dyDescent="0.25">
      <c r="A18" s="63"/>
      <c r="B18" s="64">
        <f t="array" ref="B18:H18">DaysAndWeeks+DATE(CalendarYear,12,1)-WEEKDAY(DATE(CalendarYear,12,1),(WeekStart="Monday")+1)+8</f>
        <v>45998</v>
      </c>
      <c r="C18" s="65">
        <v>45999</v>
      </c>
      <c r="D18" s="65">
        <v>46000</v>
      </c>
      <c r="E18" s="65">
        <v>46001</v>
      </c>
      <c r="F18" s="65">
        <v>46002</v>
      </c>
      <c r="G18" s="65">
        <v>46003</v>
      </c>
      <c r="H18" s="66">
        <v>46004</v>
      </c>
    </row>
    <row r="19" spans="1:10" ht="15.95" customHeight="1" x14ac:dyDescent="0.25">
      <c r="A19" s="54" t="s">
        <v>62</v>
      </c>
      <c r="B19" s="166"/>
      <c r="C19" s="167"/>
      <c r="D19" s="167"/>
      <c r="E19" s="167"/>
      <c r="F19" s="167"/>
      <c r="G19" s="167"/>
      <c r="H19" s="118"/>
    </row>
    <row r="20" spans="1:10" ht="15.95" customHeight="1" x14ac:dyDescent="0.25">
      <c r="A20" s="51" t="s">
        <v>51</v>
      </c>
      <c r="B20" s="168"/>
      <c r="C20" s="169"/>
      <c r="D20" s="150"/>
      <c r="E20" s="169"/>
      <c r="F20" s="169"/>
      <c r="G20" s="169"/>
      <c r="H20" s="120"/>
    </row>
    <row r="21" spans="1:10" ht="15.95" customHeight="1" x14ac:dyDescent="0.25">
      <c r="A21" s="51" t="s">
        <v>53</v>
      </c>
      <c r="B21" s="168"/>
      <c r="C21" s="169"/>
      <c r="D21" s="150"/>
      <c r="E21" s="169"/>
      <c r="F21" s="169"/>
      <c r="G21" s="169"/>
      <c r="H21" s="120"/>
    </row>
    <row r="22" spans="1:10" ht="15.95" customHeight="1" x14ac:dyDescent="0.25">
      <c r="A22" s="51" t="s">
        <v>55</v>
      </c>
      <c r="B22" s="170"/>
      <c r="C22" s="171"/>
      <c r="D22" s="151"/>
      <c r="E22" s="171"/>
      <c r="F22" s="171"/>
      <c r="G22" s="171"/>
      <c r="H22" s="123"/>
    </row>
    <row r="23" spans="1:10" ht="15.95" customHeight="1" thickBot="1" x14ac:dyDescent="0.3">
      <c r="A23" s="52" t="s">
        <v>52</v>
      </c>
      <c r="B23" s="172"/>
      <c r="C23" s="173"/>
      <c r="D23" s="152"/>
      <c r="E23" s="173"/>
      <c r="F23" s="173"/>
      <c r="G23" s="174"/>
      <c r="H23" s="128"/>
    </row>
    <row r="24" spans="1:10" s="3" customFormat="1" ht="15.95" customHeight="1" x14ac:dyDescent="0.25">
      <c r="A24" s="75" t="s">
        <v>62</v>
      </c>
      <c r="B24" s="130"/>
      <c r="C24" s="130"/>
      <c r="D24" s="130"/>
      <c r="E24" s="130"/>
      <c r="F24" s="130"/>
      <c r="G24" s="130"/>
      <c r="H24" s="130"/>
    </row>
    <row r="25" spans="1:10" s="3" customFormat="1" ht="15.95" customHeight="1" x14ac:dyDescent="0.25">
      <c r="A25" s="72" t="s">
        <v>51</v>
      </c>
      <c r="B25" s="142"/>
      <c r="C25" s="142"/>
      <c r="D25" s="142"/>
      <c r="E25" s="142"/>
      <c r="F25" s="163"/>
      <c r="G25" s="142"/>
      <c r="H25" s="142"/>
      <c r="J25" s="5"/>
    </row>
    <row r="26" spans="1:10" ht="15.95" customHeight="1" x14ac:dyDescent="0.25">
      <c r="A26" s="56" t="s">
        <v>53</v>
      </c>
      <c r="B26" s="144"/>
      <c r="C26" s="144"/>
      <c r="D26" s="144"/>
      <c r="E26" s="144"/>
      <c r="F26" s="163"/>
      <c r="G26" s="144"/>
      <c r="H26" s="144"/>
      <c r="J26" s="4"/>
    </row>
    <row r="27" spans="1:10" ht="15.95" customHeight="1" x14ac:dyDescent="0.25">
      <c r="A27" s="56" t="s">
        <v>55</v>
      </c>
      <c r="B27" s="146"/>
      <c r="C27" s="146"/>
      <c r="D27" s="146"/>
      <c r="E27" s="146"/>
      <c r="F27" s="164"/>
      <c r="G27" s="146"/>
      <c r="H27" s="146"/>
      <c r="J27" s="4"/>
    </row>
    <row r="28" spans="1:10" s="3" customFormat="1" ht="15.95" customHeight="1" thickBot="1" x14ac:dyDescent="0.3">
      <c r="A28" s="57" t="s">
        <v>52</v>
      </c>
      <c r="B28" s="148"/>
      <c r="C28" s="148"/>
      <c r="D28" s="148"/>
      <c r="E28" s="148"/>
      <c r="F28" s="165"/>
      <c r="G28" s="148"/>
      <c r="H28" s="148"/>
    </row>
    <row r="29" spans="1:10" ht="15.95" customHeight="1" x14ac:dyDescent="0.25">
      <c r="A29" s="67"/>
      <c r="B29" s="59">
        <f t="array" ref="B29:H29">DaysAndWeeks+DATE(CalendarYear,12,1)-WEEKDAY(DATE(CalendarYear,12,1),(WeekStart="Monday")+1)+15</f>
        <v>46005</v>
      </c>
      <c r="C29" s="60">
        <v>46006</v>
      </c>
      <c r="D29" s="60">
        <v>46007</v>
      </c>
      <c r="E29" s="60">
        <v>46008</v>
      </c>
      <c r="F29" s="60">
        <v>46009</v>
      </c>
      <c r="G29" s="60">
        <v>46010</v>
      </c>
      <c r="H29" s="61">
        <v>46011</v>
      </c>
    </row>
    <row r="30" spans="1:10" ht="15.95" customHeight="1" x14ac:dyDescent="0.25">
      <c r="A30" s="54" t="s">
        <v>62</v>
      </c>
      <c r="B30" s="166"/>
      <c r="C30" s="167"/>
      <c r="D30" s="167"/>
      <c r="E30" s="167"/>
      <c r="F30" s="167"/>
      <c r="G30" s="167"/>
      <c r="H30" s="118"/>
    </row>
    <row r="31" spans="1:10" ht="15.95" customHeight="1" x14ac:dyDescent="0.25">
      <c r="A31" s="51" t="s">
        <v>51</v>
      </c>
      <c r="B31" s="168"/>
      <c r="C31" s="169"/>
      <c r="D31" s="150"/>
      <c r="E31" s="169"/>
      <c r="F31" s="169"/>
      <c r="G31" s="169"/>
      <c r="H31" s="120"/>
    </row>
    <row r="32" spans="1:10" ht="15.95" customHeight="1" x14ac:dyDescent="0.25">
      <c r="A32" s="51" t="s">
        <v>53</v>
      </c>
      <c r="B32" s="168"/>
      <c r="C32" s="169"/>
      <c r="D32" s="150"/>
      <c r="E32" s="169"/>
      <c r="F32" s="169"/>
      <c r="G32" s="169"/>
      <c r="H32" s="120"/>
    </row>
    <row r="33" spans="1:10" ht="15.95" customHeight="1" x14ac:dyDescent="0.25">
      <c r="A33" s="51" t="s">
        <v>55</v>
      </c>
      <c r="B33" s="170"/>
      <c r="C33" s="171"/>
      <c r="D33" s="151"/>
      <c r="E33" s="171"/>
      <c r="F33" s="171"/>
      <c r="G33" s="171"/>
      <c r="H33" s="123"/>
    </row>
    <row r="34" spans="1:10" ht="15.95" customHeight="1" thickBot="1" x14ac:dyDescent="0.3">
      <c r="A34" s="52" t="s">
        <v>52</v>
      </c>
      <c r="B34" s="172"/>
      <c r="C34" s="173"/>
      <c r="D34" s="152"/>
      <c r="E34" s="173"/>
      <c r="F34" s="173"/>
      <c r="G34" s="174"/>
      <c r="H34" s="128"/>
    </row>
    <row r="35" spans="1:10" s="3" customFormat="1" ht="15.95" customHeight="1" x14ac:dyDescent="0.25">
      <c r="A35" s="75" t="s">
        <v>62</v>
      </c>
      <c r="B35" s="130"/>
      <c r="C35" s="130"/>
      <c r="D35" s="130"/>
      <c r="E35" s="130"/>
      <c r="F35" s="130"/>
      <c r="G35" s="130"/>
      <c r="H35" s="130"/>
    </row>
    <row r="36" spans="1:10" s="3" customFormat="1" ht="15.95" customHeight="1" x14ac:dyDescent="0.25">
      <c r="A36" s="72" t="s">
        <v>51</v>
      </c>
      <c r="B36" s="142"/>
      <c r="C36" s="142"/>
      <c r="D36" s="142"/>
      <c r="E36" s="142"/>
      <c r="F36" s="163"/>
      <c r="G36" s="142"/>
      <c r="H36" s="142"/>
      <c r="J36" s="5"/>
    </row>
    <row r="37" spans="1:10" ht="15.95" customHeight="1" x14ac:dyDescent="0.25">
      <c r="A37" s="56" t="s">
        <v>53</v>
      </c>
      <c r="B37" s="144"/>
      <c r="C37" s="144"/>
      <c r="D37" s="144"/>
      <c r="E37" s="144"/>
      <c r="F37" s="163"/>
      <c r="G37" s="144"/>
      <c r="H37" s="144"/>
      <c r="J37" s="4"/>
    </row>
    <row r="38" spans="1:10" ht="15.95" customHeight="1" x14ac:dyDescent="0.25">
      <c r="A38" s="56" t="s">
        <v>55</v>
      </c>
      <c r="B38" s="146"/>
      <c r="C38" s="146"/>
      <c r="D38" s="146"/>
      <c r="E38" s="146"/>
      <c r="F38" s="164"/>
      <c r="G38" s="146"/>
      <c r="H38" s="146"/>
      <c r="J38" s="4"/>
    </row>
    <row r="39" spans="1:10" s="3" customFormat="1" ht="15.95" customHeight="1" thickBot="1" x14ac:dyDescent="0.3">
      <c r="A39" s="57" t="s">
        <v>52</v>
      </c>
      <c r="B39" s="148"/>
      <c r="C39" s="148"/>
      <c r="D39" s="148"/>
      <c r="E39" s="148"/>
      <c r="F39" s="165"/>
      <c r="G39" s="148"/>
      <c r="H39" s="148"/>
    </row>
    <row r="40" spans="1:10" ht="15.95" customHeight="1" x14ac:dyDescent="0.25">
      <c r="A40" s="67"/>
      <c r="B40" s="64">
        <f t="array" ref="B40:H40">DaysAndWeeks+DATE(CalendarYear,12,1)-WEEKDAY(DATE(CalendarYear,12,1),(WeekStart="Monday")+1)+22</f>
        <v>46012</v>
      </c>
      <c r="C40" s="65">
        <v>46013</v>
      </c>
      <c r="D40" s="65">
        <v>46014</v>
      </c>
      <c r="E40" s="65">
        <v>46015</v>
      </c>
      <c r="F40" s="65">
        <v>46016</v>
      </c>
      <c r="G40" s="65">
        <v>46017</v>
      </c>
      <c r="H40" s="66">
        <v>46018</v>
      </c>
    </row>
    <row r="41" spans="1:10" ht="15.95" customHeight="1" x14ac:dyDescent="0.25">
      <c r="A41" s="54" t="s">
        <v>62</v>
      </c>
      <c r="B41" s="166"/>
      <c r="C41" s="167"/>
      <c r="D41" s="167"/>
      <c r="E41" s="167"/>
      <c r="F41" s="167"/>
      <c r="G41" s="167"/>
      <c r="H41" s="118"/>
    </row>
    <row r="42" spans="1:10" ht="15.95" customHeight="1" x14ac:dyDescent="0.25">
      <c r="A42" s="51" t="s">
        <v>51</v>
      </c>
      <c r="B42" s="168"/>
      <c r="C42" s="169"/>
      <c r="D42" s="150"/>
      <c r="E42" s="169"/>
      <c r="F42" s="169"/>
      <c r="G42" s="169"/>
      <c r="H42" s="120"/>
    </row>
    <row r="43" spans="1:10" ht="15.95" customHeight="1" x14ac:dyDescent="0.25">
      <c r="A43" s="51" t="s">
        <v>53</v>
      </c>
      <c r="B43" s="168"/>
      <c r="C43" s="169"/>
      <c r="D43" s="150"/>
      <c r="E43" s="169"/>
      <c r="F43" s="169"/>
      <c r="G43" s="169"/>
      <c r="H43" s="120"/>
    </row>
    <row r="44" spans="1:10" ht="15.95" customHeight="1" x14ac:dyDescent="0.25">
      <c r="A44" s="51" t="s">
        <v>55</v>
      </c>
      <c r="B44" s="170"/>
      <c r="C44" s="171"/>
      <c r="D44" s="151"/>
      <c r="E44" s="171"/>
      <c r="F44" s="171"/>
      <c r="G44" s="171"/>
      <c r="H44" s="123"/>
    </row>
    <row r="45" spans="1:10" ht="15.95" customHeight="1" thickBot="1" x14ac:dyDescent="0.3">
      <c r="A45" s="52" t="s">
        <v>52</v>
      </c>
      <c r="B45" s="172"/>
      <c r="C45" s="173"/>
      <c r="D45" s="152"/>
      <c r="E45" s="173"/>
      <c r="F45" s="173"/>
      <c r="G45" s="174"/>
      <c r="H45" s="128"/>
    </row>
    <row r="46" spans="1:10" s="3" customFormat="1" ht="15.95" customHeight="1" x14ac:dyDescent="0.25">
      <c r="A46" s="75" t="s">
        <v>62</v>
      </c>
      <c r="B46" s="130"/>
      <c r="C46" s="130"/>
      <c r="D46" s="130"/>
      <c r="E46" s="130"/>
      <c r="F46" s="130"/>
      <c r="G46" s="130"/>
      <c r="H46" s="130"/>
    </row>
    <row r="47" spans="1:10" s="3" customFormat="1" ht="15.95" customHeight="1" x14ac:dyDescent="0.25">
      <c r="A47" s="72" t="s">
        <v>51</v>
      </c>
      <c r="B47" s="142"/>
      <c r="C47" s="142"/>
      <c r="D47" s="142"/>
      <c r="E47" s="142"/>
      <c r="F47" s="163"/>
      <c r="G47" s="142"/>
      <c r="H47" s="142"/>
      <c r="J47" s="5"/>
    </row>
    <row r="48" spans="1:10" ht="15.95" customHeight="1" x14ac:dyDescent="0.25">
      <c r="A48" s="56" t="s">
        <v>53</v>
      </c>
      <c r="B48" s="144"/>
      <c r="C48" s="144"/>
      <c r="D48" s="144"/>
      <c r="E48" s="144"/>
      <c r="F48" s="163"/>
      <c r="G48" s="144"/>
      <c r="H48" s="144"/>
      <c r="J48" s="4"/>
    </row>
    <row r="49" spans="1:10" ht="15.95" customHeight="1" x14ac:dyDescent="0.25">
      <c r="A49" s="56" t="s">
        <v>55</v>
      </c>
      <c r="B49" s="146"/>
      <c r="C49" s="146"/>
      <c r="D49" s="146"/>
      <c r="E49" s="146"/>
      <c r="F49" s="164"/>
      <c r="G49" s="146"/>
      <c r="H49" s="146"/>
      <c r="J49" s="4"/>
    </row>
    <row r="50" spans="1:10" s="3" customFormat="1" ht="15.95" customHeight="1" thickBot="1" x14ac:dyDescent="0.3">
      <c r="A50" s="57" t="s">
        <v>52</v>
      </c>
      <c r="B50" s="148"/>
      <c r="C50" s="148"/>
      <c r="D50" s="148"/>
      <c r="E50" s="148"/>
      <c r="F50" s="165"/>
      <c r="G50" s="148"/>
      <c r="H50" s="148"/>
    </row>
    <row r="51" spans="1:10" ht="15.95" customHeight="1" x14ac:dyDescent="0.25">
      <c r="A51" s="67"/>
      <c r="B51" s="59">
        <f t="array" ref="B51:H51">DaysAndWeeks+DATE(CalendarYear,12,1)-WEEKDAY(DATE(CalendarYear,12,1),(WeekStart="Monday")+1)+29</f>
        <v>46019</v>
      </c>
      <c r="C51" s="60">
        <v>46020</v>
      </c>
      <c r="D51" s="60">
        <v>46021</v>
      </c>
      <c r="E51" s="60">
        <v>46022</v>
      </c>
      <c r="F51" s="60">
        <v>46023</v>
      </c>
      <c r="G51" s="60">
        <v>46024</v>
      </c>
      <c r="H51" s="61">
        <v>46025</v>
      </c>
    </row>
    <row r="52" spans="1:10" ht="15.95" customHeight="1" x14ac:dyDescent="0.25">
      <c r="A52" s="54" t="s">
        <v>62</v>
      </c>
      <c r="B52" s="166"/>
      <c r="C52" s="167"/>
      <c r="D52" s="167"/>
      <c r="E52" s="167"/>
      <c r="F52" s="167"/>
      <c r="G52" s="167"/>
      <c r="H52" s="118"/>
    </row>
    <row r="53" spans="1:10" ht="15.95" customHeight="1" x14ac:dyDescent="0.25">
      <c r="A53" s="51" t="s">
        <v>51</v>
      </c>
      <c r="B53" s="168"/>
      <c r="C53" s="169"/>
      <c r="D53" s="150"/>
      <c r="E53" s="169"/>
      <c r="F53" s="169"/>
      <c r="G53" s="169"/>
      <c r="H53" s="120"/>
    </row>
    <row r="54" spans="1:10" ht="15.95" customHeight="1" x14ac:dyDescent="0.25">
      <c r="A54" s="51" t="s">
        <v>53</v>
      </c>
      <c r="B54" s="168"/>
      <c r="C54" s="169"/>
      <c r="D54" s="150"/>
      <c r="E54" s="169"/>
      <c r="F54" s="169"/>
      <c r="G54" s="169"/>
      <c r="H54" s="120"/>
    </row>
    <row r="55" spans="1:10" ht="15.95" customHeight="1" x14ac:dyDescent="0.25">
      <c r="A55" s="51" t="s">
        <v>55</v>
      </c>
      <c r="B55" s="170"/>
      <c r="C55" s="171"/>
      <c r="D55" s="151"/>
      <c r="E55" s="171"/>
      <c r="F55" s="171"/>
      <c r="G55" s="171"/>
      <c r="H55" s="123"/>
    </row>
    <row r="56" spans="1:10" ht="15.95" customHeight="1" thickBot="1" x14ac:dyDescent="0.3">
      <c r="A56" s="52" t="s">
        <v>52</v>
      </c>
      <c r="B56" s="172"/>
      <c r="C56" s="173"/>
      <c r="D56" s="152"/>
      <c r="E56" s="173"/>
      <c r="F56" s="173"/>
      <c r="G56" s="174"/>
      <c r="H56" s="128"/>
    </row>
    <row r="57" spans="1:10" s="3" customFormat="1" ht="15.95" customHeight="1" x14ac:dyDescent="0.25">
      <c r="A57" s="75" t="s">
        <v>62</v>
      </c>
      <c r="B57" s="130"/>
      <c r="C57" s="130"/>
      <c r="D57" s="130"/>
      <c r="E57" s="130"/>
      <c r="F57" s="130"/>
      <c r="G57" s="130"/>
      <c r="H57" s="130"/>
    </row>
    <row r="58" spans="1:10" s="3" customFormat="1" ht="15.95" customHeight="1" x14ac:dyDescent="0.25">
      <c r="A58" s="72" t="s">
        <v>51</v>
      </c>
      <c r="B58" s="142"/>
      <c r="C58" s="142"/>
      <c r="D58" s="142"/>
      <c r="E58" s="142"/>
      <c r="F58" s="163"/>
      <c r="G58" s="142"/>
      <c r="H58" s="142"/>
      <c r="J58" s="5"/>
    </row>
    <row r="59" spans="1:10" ht="15.95" customHeight="1" x14ac:dyDescent="0.25">
      <c r="A59" s="56" t="s">
        <v>53</v>
      </c>
      <c r="B59" s="144"/>
      <c r="C59" s="144"/>
      <c r="D59" s="144"/>
      <c r="E59" s="144"/>
      <c r="F59" s="163"/>
      <c r="G59" s="144"/>
      <c r="H59" s="144"/>
      <c r="J59" s="4"/>
    </row>
    <row r="60" spans="1:10" ht="15.95" customHeight="1" x14ac:dyDescent="0.25">
      <c r="A60" s="56" t="s">
        <v>55</v>
      </c>
      <c r="B60" s="146"/>
      <c r="C60" s="146"/>
      <c r="D60" s="146"/>
      <c r="E60" s="146"/>
      <c r="F60" s="164"/>
      <c r="G60" s="146"/>
      <c r="H60" s="146"/>
      <c r="J60" s="4"/>
    </row>
    <row r="61" spans="1:10" s="3" customFormat="1" ht="15.95" customHeight="1" thickBot="1" x14ac:dyDescent="0.3">
      <c r="A61" s="57" t="s">
        <v>52</v>
      </c>
      <c r="B61" s="148"/>
      <c r="C61" s="148"/>
      <c r="D61" s="148"/>
      <c r="E61" s="148"/>
      <c r="F61" s="165"/>
      <c r="G61" s="148"/>
      <c r="H61" s="148"/>
    </row>
    <row r="62" spans="1:10" ht="15.95" customHeight="1" x14ac:dyDescent="0.25">
      <c r="A62" s="68"/>
      <c r="B62" s="64">
        <f t="array" ref="B62:C62">DaysAndWeeks+DATE(CalendarYear,12,1)-WEEKDAY(DATE(CalendarYear,12,1),(WeekStart="Monday")+1)+36</f>
        <v>46026</v>
      </c>
      <c r="C62" s="65">
        <v>46027</v>
      </c>
      <c r="D62" s="188" t="s">
        <v>5</v>
      </c>
      <c r="E62" s="189"/>
      <c r="F62" s="190"/>
      <c r="G62" s="191" t="s">
        <v>6</v>
      </c>
      <c r="H62" s="192"/>
    </row>
    <row r="63" spans="1:10" ht="15.95" customHeight="1" x14ac:dyDescent="0.25">
      <c r="A63" s="54" t="s">
        <v>62</v>
      </c>
      <c r="B63" s="166"/>
      <c r="C63" s="184"/>
      <c r="D63" s="193" t="s">
        <v>115</v>
      </c>
      <c r="E63" s="194"/>
      <c r="F63" s="195"/>
      <c r="G63" s="196" t="s">
        <v>40</v>
      </c>
      <c r="H63" s="197"/>
    </row>
    <row r="64" spans="1:10" ht="15.95" customHeight="1" x14ac:dyDescent="0.25">
      <c r="A64" s="51" t="s">
        <v>51</v>
      </c>
      <c r="B64" s="168"/>
      <c r="C64" s="185"/>
      <c r="D64" s="193"/>
      <c r="E64" s="194"/>
      <c r="F64" s="195"/>
      <c r="G64" s="196"/>
      <c r="H64" s="197"/>
    </row>
    <row r="65" spans="1:8" ht="15.95" customHeight="1" x14ac:dyDescent="0.25">
      <c r="A65" s="51" t="s">
        <v>53</v>
      </c>
      <c r="B65" s="168"/>
      <c r="C65" s="185"/>
      <c r="D65" s="193" t="s">
        <v>96</v>
      </c>
      <c r="E65" s="194"/>
      <c r="F65" s="195"/>
      <c r="G65" s="196" t="s">
        <v>44</v>
      </c>
      <c r="H65" s="197"/>
    </row>
    <row r="66" spans="1:8" ht="15.95" customHeight="1" x14ac:dyDescent="0.25">
      <c r="A66" s="51" t="s">
        <v>55</v>
      </c>
      <c r="B66" s="170"/>
      <c r="C66" s="186"/>
      <c r="D66" s="193"/>
      <c r="E66" s="194"/>
      <c r="F66" s="195"/>
      <c r="G66" s="198" t="s">
        <v>41</v>
      </c>
      <c r="H66" s="199"/>
    </row>
    <row r="67" spans="1:8" ht="15.95" customHeight="1" thickBot="1" x14ac:dyDescent="0.3">
      <c r="A67" s="53" t="s">
        <v>52</v>
      </c>
      <c r="B67" s="175"/>
      <c r="C67" s="187"/>
      <c r="D67" s="193" t="s">
        <v>97</v>
      </c>
      <c r="E67" s="194"/>
      <c r="F67" s="200"/>
      <c r="G67" s="198"/>
      <c r="H67" s="199"/>
    </row>
    <row r="68" spans="1:8" ht="15.95" customHeight="1" x14ac:dyDescent="0.25">
      <c r="A68" s="75" t="s">
        <v>62</v>
      </c>
      <c r="B68" s="130"/>
      <c r="C68" s="177"/>
      <c r="D68" s="193"/>
      <c r="E68" s="194"/>
      <c r="F68" s="200"/>
      <c r="G68" s="198"/>
      <c r="H68" s="199"/>
    </row>
    <row r="69" spans="1:8" ht="15.95" customHeight="1" x14ac:dyDescent="0.25">
      <c r="A69" s="72" t="s">
        <v>51</v>
      </c>
      <c r="B69" s="142"/>
      <c r="C69" s="178"/>
      <c r="D69" s="201" t="s">
        <v>117</v>
      </c>
      <c r="E69" s="202"/>
      <c r="F69" s="203"/>
      <c r="G69" s="198"/>
      <c r="H69" s="199"/>
    </row>
    <row r="70" spans="1:8" ht="15.95" customHeight="1" x14ac:dyDescent="0.25">
      <c r="A70" s="56" t="s">
        <v>53</v>
      </c>
      <c r="B70" s="144"/>
      <c r="C70" s="179"/>
      <c r="D70" s="158"/>
      <c r="E70" s="157"/>
      <c r="F70" s="161"/>
      <c r="G70" s="198"/>
      <c r="H70" s="199"/>
    </row>
    <row r="71" spans="1:8" ht="15.95" customHeight="1" x14ac:dyDescent="0.25">
      <c r="A71" s="56" t="s">
        <v>55</v>
      </c>
      <c r="B71" s="146"/>
      <c r="C71" s="180"/>
      <c r="D71" s="158"/>
      <c r="E71" s="157"/>
      <c r="F71" s="161"/>
      <c r="G71" s="198"/>
      <c r="H71" s="199"/>
    </row>
    <row r="72" spans="1:8" ht="15.95" customHeight="1" thickBot="1" x14ac:dyDescent="0.3">
      <c r="A72" s="57" t="s">
        <v>52</v>
      </c>
      <c r="B72" s="148"/>
      <c r="C72" s="181"/>
      <c r="D72" s="159"/>
      <c r="E72" s="160"/>
      <c r="F72" s="162"/>
      <c r="G72" s="160"/>
      <c r="H72" s="162"/>
    </row>
  </sheetData>
  <mergeCells count="12">
    <mergeCell ref="D63:F64"/>
    <mergeCell ref="G63:H65"/>
    <mergeCell ref="D65:F66"/>
    <mergeCell ref="G66:H71"/>
    <mergeCell ref="D67:F68"/>
    <mergeCell ref="D69:F69"/>
    <mergeCell ref="B1:D4"/>
    <mergeCell ref="E2:F2"/>
    <mergeCell ref="E4:F4"/>
    <mergeCell ref="D62:F62"/>
    <mergeCell ref="G62:H62"/>
    <mergeCell ref="E3:G3"/>
  </mergeCells>
  <conditionalFormatting sqref="B62:C62">
    <cfRule type="expression" dxfId="17" priority="19">
      <formula>AND(DAY(B62)&gt;=1,DAY(B62)&lt;=15)</formula>
    </cfRule>
  </conditionalFormatting>
  <conditionalFormatting sqref="B68:C71">
    <cfRule type="expression" dxfId="16" priority="2">
      <formula>DAY(B68)&gt;8</formula>
    </cfRule>
  </conditionalFormatting>
  <conditionalFormatting sqref="B14:E16 G14:G16">
    <cfRule type="expression" dxfId="15" priority="18">
      <formula>DAY(B14)&gt;8</formula>
    </cfRule>
  </conditionalFormatting>
  <conditionalFormatting sqref="B25:E27 G25:G27">
    <cfRule type="expression" dxfId="14" priority="15">
      <formula>DAY(B25)&gt;8</formula>
    </cfRule>
  </conditionalFormatting>
  <conditionalFormatting sqref="B36:E38 G36:G38">
    <cfRule type="expression" dxfId="13" priority="12">
      <formula>DAY(B36)&gt;8</formula>
    </cfRule>
  </conditionalFormatting>
  <conditionalFormatting sqref="B47:E49 G47:G49">
    <cfRule type="expression" dxfId="12" priority="9">
      <formula>DAY(B47)&gt;8</formula>
    </cfRule>
  </conditionalFormatting>
  <conditionalFormatting sqref="B58:E60 G58:G60">
    <cfRule type="expression" dxfId="11" priority="6">
      <formula>DAY(B58)&gt;8</formula>
    </cfRule>
  </conditionalFormatting>
  <conditionalFormatting sqref="B7:G11">
    <cfRule type="expression" dxfId="10" priority="25">
      <formula>DAY(B7)&gt;8</formula>
    </cfRule>
  </conditionalFormatting>
  <conditionalFormatting sqref="B13:G13">
    <cfRule type="expression" dxfId="9" priority="17">
      <formula>DAY(B13)&gt;8</formula>
    </cfRule>
  </conditionalFormatting>
  <conditionalFormatting sqref="B24:G24">
    <cfRule type="expression" dxfId="8" priority="14">
      <formula>DAY(B24)&gt;8</formula>
    </cfRule>
  </conditionalFormatting>
  <conditionalFormatting sqref="B35:G35">
    <cfRule type="expression" dxfId="7" priority="11">
      <formula>DAY(B35)&gt;8</formula>
    </cfRule>
  </conditionalFormatting>
  <conditionalFormatting sqref="B46:G46">
    <cfRule type="expression" dxfId="6" priority="8">
      <formula>DAY(B46)&gt;8</formula>
    </cfRule>
  </conditionalFormatting>
  <conditionalFormatting sqref="B57:G57">
    <cfRule type="expression" dxfId="5" priority="5">
      <formula>DAY(B57)&gt;8</formula>
    </cfRule>
  </conditionalFormatting>
  <conditionalFormatting sqref="B51:H51">
    <cfRule type="expression" dxfId="4" priority="26">
      <formula>AND(DAY(B51)&gt;=1,DAY(B51)&lt;=15)</formula>
    </cfRule>
  </conditionalFormatting>
  <conditionalFormatting sqref="D20:D22">
    <cfRule type="expression" dxfId="3" priority="23">
      <formula>DAY(D20)&gt;8</formula>
    </cfRule>
  </conditionalFormatting>
  <conditionalFormatting sqref="D31:D33">
    <cfRule type="expression" dxfId="2" priority="22">
      <formula>DAY(D31)&gt;8</formula>
    </cfRule>
  </conditionalFormatting>
  <conditionalFormatting sqref="D42:D44">
    <cfRule type="expression" dxfId="1" priority="21">
      <formula>DAY(D42)&gt;8</formula>
    </cfRule>
  </conditionalFormatting>
  <conditionalFormatting sqref="D53:D55">
    <cfRule type="expression" dxfId="0" priority="20">
      <formula>DAY(D53)&gt;8</formula>
    </cfRule>
  </conditionalFormatting>
  <dataValidations count="9">
    <dataValidation allowBlank="1" showInputMessage="1" showErrorMessage="1" prompt="Automatically determined weekday" sqref="C6:H6" xr:uid="{00000000-0002-0000-0B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 B19:B21 B30:B32 B41:B43 B52:B54 B14:B16 B25:B27 B36:B38 B47:B49 B58:B60 B64:B66 B69:B71" xr:uid="{00000000-0002-0000-0B00-000001000000}"/>
    <dataValidation allowBlank="1" showInputMessage="1" showErrorMessage="1" prompt="Enter Notes in the cell at right" sqref="D62:D63 D65 D67" xr:uid="{64376A8B-32CF-4C9F-9B40-EED6C4897760}"/>
    <dataValidation allowBlank="1" showInputMessage="1" showErrorMessage="1" prompt="Enter Notes in this cell" sqref="E62:F62" xr:uid="{3AAB9C79-DAED-4F5A-8D25-11017384387E}"/>
    <dataValidation allowBlank="1" showInputMessage="1" showErrorMessage="1" prompt="This row &amp; rows 6, 8, 10, 12, &amp; 14 are cells for entering daily notes related to the calendar day in the cell above" sqref="B11:B13 B17 B24 B28 B35 B39 B46 B50 B57 B61 B72 B68" xr:uid="{00000000-0002-0000-0B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B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B00-000007000000}"/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A75ED6A4-EE90-4C67-8EF6-229B45A42163}"/>
    <dataValidation allowBlank="1" showInputMessage="1" showErrorMessage="1" prompt="Select week start day in cell at right" sqref="J14 J25 J36 J47 J58" xr:uid="{FBB9C2B3-6B48-4E20-BA55-3020E28CFF04}"/>
  </dataValidations>
  <printOptions horizontalCentered="1" verticalCentered="1"/>
  <pageMargins left="0.7" right="0.7" top="0.75" bottom="0.75" header="0.3" footer="0.3"/>
  <pageSetup scale="76" fitToHeight="2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Example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Example!CalendarYear</vt:lpstr>
      <vt:lpstr>CalendarYear</vt:lpstr>
      <vt:lpstr>Example!Print_Area</vt:lpstr>
      <vt:lpstr>January!Print_Area</vt:lpstr>
      <vt:lpstr>Example!WeekStart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Hillary Koehler</dc:creator>
  <cp:lastModifiedBy>Koehler, Hillary</cp:lastModifiedBy>
  <cp:lastPrinted>2023-12-04T22:36:42Z</cp:lastPrinted>
  <dcterms:created xsi:type="dcterms:W3CDTF">2017-12-20T02:01:19Z</dcterms:created>
  <dcterms:modified xsi:type="dcterms:W3CDTF">2025-01-17T20:17:47Z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2017-12-20T02:01:24.9451619Z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