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osaic-my.sharepoint.com/personal/hillary_koehler_osaic_com/Documents/Documents/"/>
    </mc:Choice>
  </mc:AlternateContent>
  <xr:revisionPtr revIDLastSave="1288" documentId="8_{25FB159E-EE80-48B1-9F39-E3958DAD1227}" xr6:coauthVersionLast="47" xr6:coauthVersionMax="47" xr10:uidLastSave="{882BE378-7F70-4393-BC7F-2E4A70949631}"/>
  <bookViews>
    <workbookView xWindow="28680" yWindow="-120" windowWidth="29040" windowHeight="15990" tabRatio="788" activeTab="1" xr2:uid="{00000000-000D-0000-FFFF-FFFF00000000}"/>
  </bookViews>
  <sheets>
    <sheet name="Example" sheetId="26" r:id="rId1"/>
    <sheet name="January" sheetId="14" r:id="rId2"/>
    <sheet name="February" sheetId="15" r:id="rId3"/>
    <sheet name="March" sheetId="16" r:id="rId4"/>
    <sheet name="April" sheetId="17" r:id="rId5"/>
    <sheet name="May" sheetId="18" r:id="rId6"/>
    <sheet name="June" sheetId="19" r:id="rId7"/>
    <sheet name="July" sheetId="20" r:id="rId8"/>
    <sheet name="August" sheetId="21" r:id="rId9"/>
    <sheet name="September" sheetId="22" r:id="rId10"/>
    <sheet name="October" sheetId="23" r:id="rId11"/>
    <sheet name="November" sheetId="24" r:id="rId12"/>
    <sheet name="December" sheetId="25" r:id="rId13"/>
  </sheets>
  <definedNames>
    <definedName name="CalendarYear" localSheetId="0">Example!$K$5</definedName>
    <definedName name="CalendarYear">January!$K$5</definedName>
    <definedName name="DaysAndWeeks">{0,1,2,3,4,5,6} + {0;1;2;3;4;5}*7</definedName>
    <definedName name="_xlnm.Print_Area" localSheetId="0">Example!$A$4:$H$35</definedName>
    <definedName name="_xlnm.Print_Area" localSheetId="1">January!$A$4:$H$35</definedName>
    <definedName name="WeekStart" localSheetId="0">Example!$K$6</definedName>
    <definedName name="WeekStart">January!$K$6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26" l="1" a="1"/>
  <c r="B32" i="26" s="1"/>
  <c r="B27" i="26" a="1"/>
  <c r="B27" i="26" s="1"/>
  <c r="B22" i="26" a="1"/>
  <c r="C22" i="26" s="1"/>
  <c r="B17" i="26" a="1"/>
  <c r="G17" i="26" s="1"/>
  <c r="B12" i="26" a="1"/>
  <c r="B12" i="26" s="1"/>
  <c r="B7" i="26" a="1"/>
  <c r="C7" i="26" s="1"/>
  <c r="C6" i="26" s="1"/>
  <c r="B6" i="26"/>
  <c r="B1" i="26"/>
  <c r="B1" i="25"/>
  <c r="B1" i="24"/>
  <c r="B1" i="23"/>
  <c r="B1" i="22"/>
  <c r="B1" i="21"/>
  <c r="B1" i="20"/>
  <c r="B27" i="19" a="1"/>
  <c r="G27" i="19"/>
  <c r="F27" i="19"/>
  <c r="E27" i="19"/>
  <c r="D27" i="19"/>
  <c r="C27" i="19"/>
  <c r="B27" i="19"/>
  <c r="H27" i="19"/>
  <c r="B17" i="19" a="1"/>
  <c r="G17" i="19"/>
  <c r="F17" i="19"/>
  <c r="E17" i="19"/>
  <c r="D17" i="19"/>
  <c r="C17" i="19"/>
  <c r="B17" i="19"/>
  <c r="H17" i="19"/>
  <c r="B1" i="19"/>
  <c r="B1" i="18"/>
  <c r="B1" i="17"/>
  <c r="B1" i="16"/>
  <c r="B1" i="14"/>
  <c r="B6" i="25"/>
  <c r="B6" i="24"/>
  <c r="B6" i="23"/>
  <c r="B6" i="22"/>
  <c r="B6" i="21"/>
  <c r="B6" i="20"/>
  <c r="B6" i="19"/>
  <c r="B6" i="18"/>
  <c r="B6" i="17"/>
  <c r="B6" i="16"/>
  <c r="B6" i="15"/>
  <c r="B1" i="15"/>
  <c r="B32" i="25" a="1"/>
  <c r="C32" i="25"/>
  <c r="B27" i="25" a="1"/>
  <c r="H27" i="25"/>
  <c r="B22" i="25" a="1"/>
  <c r="G22" i="25"/>
  <c r="B17" i="25" a="1"/>
  <c r="G17" i="25"/>
  <c r="B12" i="25" a="1"/>
  <c r="H12" i="25"/>
  <c r="B7" i="25" a="1"/>
  <c r="G7" i="25"/>
  <c r="G6" i="25"/>
  <c r="B32" i="24" a="1"/>
  <c r="C32" i="24"/>
  <c r="B27" i="24" a="1"/>
  <c r="H27" i="24"/>
  <c r="B22" i="24" a="1"/>
  <c r="G22" i="24"/>
  <c r="B17" i="24" a="1"/>
  <c r="G17" i="24"/>
  <c r="B12" i="24" a="1"/>
  <c r="H12" i="24"/>
  <c r="B7" i="24" a="1"/>
  <c r="G7" i="24"/>
  <c r="G6" i="24"/>
  <c r="B32" i="23" a="1"/>
  <c r="C32" i="23"/>
  <c r="B27" i="23" a="1"/>
  <c r="H27" i="23"/>
  <c r="B22" i="23" a="1"/>
  <c r="G22" i="23"/>
  <c r="B17" i="23" a="1"/>
  <c r="G17" i="23"/>
  <c r="B12" i="23" a="1"/>
  <c r="H12" i="23"/>
  <c r="B7" i="23" a="1"/>
  <c r="G7" i="23"/>
  <c r="G6" i="23"/>
  <c r="B32" i="22" a="1"/>
  <c r="C32" i="22"/>
  <c r="B27" i="22" a="1"/>
  <c r="H27" i="22"/>
  <c r="B22" i="22" a="1"/>
  <c r="G22" i="22"/>
  <c r="B17" i="22" a="1"/>
  <c r="H17" i="22"/>
  <c r="B12" i="22" a="1"/>
  <c r="G12" i="22"/>
  <c r="B7" i="22" a="1"/>
  <c r="H7" i="22"/>
  <c r="H6" i="22" s="1"/>
  <c r="B32" i="21" a="1"/>
  <c r="C32" i="21"/>
  <c r="B27" i="21" a="1"/>
  <c r="H27" i="21"/>
  <c r="B22" i="21" a="1"/>
  <c r="G22" i="21"/>
  <c r="B17" i="21" a="1"/>
  <c r="G17" i="21"/>
  <c r="B12" i="21" a="1"/>
  <c r="H12" i="21"/>
  <c r="B7" i="21" a="1"/>
  <c r="G7" i="21"/>
  <c r="G6" i="21"/>
  <c r="B32" i="20" a="1"/>
  <c r="C32" i="20"/>
  <c r="B27" i="20" a="1"/>
  <c r="H27" i="20"/>
  <c r="B22" i="20" a="1"/>
  <c r="G22" i="20"/>
  <c r="B17" i="20" a="1"/>
  <c r="H17" i="20"/>
  <c r="B12" i="20" a="1"/>
  <c r="G12" i="20"/>
  <c r="B7" i="20" a="1"/>
  <c r="E7" i="20"/>
  <c r="E6" i="20" s="1"/>
  <c r="B32" i="19" a="1"/>
  <c r="C32" i="19"/>
  <c r="B22" i="19" a="1"/>
  <c r="G22" i="19"/>
  <c r="B12" i="19" a="1"/>
  <c r="G12" i="19"/>
  <c r="B7" i="19" a="1"/>
  <c r="H7" i="19"/>
  <c r="H6" i="19"/>
  <c r="B32" i="18" a="1"/>
  <c r="C32" i="18"/>
  <c r="B27" i="18" a="1"/>
  <c r="G27" i="18"/>
  <c r="B22" i="18" a="1"/>
  <c r="G22" i="18"/>
  <c r="B17" i="18" a="1"/>
  <c r="G17" i="18"/>
  <c r="B12" i="18" a="1"/>
  <c r="G12" i="18"/>
  <c r="B7" i="18" a="1"/>
  <c r="G7" i="18"/>
  <c r="G6" i="18" s="1"/>
  <c r="B32" i="17" a="1"/>
  <c r="B32" i="17"/>
  <c r="B27" i="17" a="1"/>
  <c r="G27" i="17"/>
  <c r="B22" i="17" a="1"/>
  <c r="H22" i="17"/>
  <c r="B17" i="17" a="1"/>
  <c r="H17" i="17"/>
  <c r="B12" i="17" a="1"/>
  <c r="G12" i="17"/>
  <c r="B7" i="17" a="1"/>
  <c r="H7" i="17"/>
  <c r="H6" i="17"/>
  <c r="B32" i="16" a="1"/>
  <c r="C32" i="16"/>
  <c r="B27" i="16" a="1"/>
  <c r="H27" i="16"/>
  <c r="B22" i="16" a="1"/>
  <c r="G22" i="16"/>
  <c r="B17" i="16" a="1"/>
  <c r="H17" i="16"/>
  <c r="B12" i="16" a="1"/>
  <c r="G12" i="16"/>
  <c r="B7" i="16" a="1"/>
  <c r="H7" i="16"/>
  <c r="H6" i="16" s="1"/>
  <c r="B32" i="15" a="1"/>
  <c r="C32" i="15"/>
  <c r="B27" i="15" a="1"/>
  <c r="H27" i="15"/>
  <c r="B22" i="15" a="1"/>
  <c r="G22" i="15"/>
  <c r="B17" i="15" a="1"/>
  <c r="H17" i="15"/>
  <c r="B12" i="15" a="1"/>
  <c r="G12" i="15"/>
  <c r="B7" i="15" a="1"/>
  <c r="H7" i="15"/>
  <c r="H6" i="15" s="1"/>
  <c r="B17" i="18"/>
  <c r="B7" i="18"/>
  <c r="B27" i="18"/>
  <c r="F7" i="18"/>
  <c r="F6" i="18"/>
  <c r="F17" i="18"/>
  <c r="F27" i="18"/>
  <c r="D12" i="18"/>
  <c r="H12" i="18"/>
  <c r="D22" i="18"/>
  <c r="H22" i="18"/>
  <c r="D7" i="18"/>
  <c r="D6" i="18"/>
  <c r="H7" i="18"/>
  <c r="H6" i="18"/>
  <c r="B12" i="18"/>
  <c r="F12" i="18"/>
  <c r="D17" i="18"/>
  <c r="H17" i="18"/>
  <c r="B22" i="18"/>
  <c r="F22" i="18"/>
  <c r="D27" i="18"/>
  <c r="H27" i="18"/>
  <c r="B32" i="18"/>
  <c r="C12" i="25"/>
  <c r="E12" i="25"/>
  <c r="G12" i="25"/>
  <c r="C27" i="25"/>
  <c r="E27" i="25"/>
  <c r="G27" i="25"/>
  <c r="B7" i="25"/>
  <c r="D7" i="25"/>
  <c r="D6" i="25" s="1"/>
  <c r="F7" i="25"/>
  <c r="F6" i="25" s="1"/>
  <c r="H7" i="25"/>
  <c r="H6" i="25"/>
  <c r="B12" i="25"/>
  <c r="D12" i="25"/>
  <c r="F12" i="25"/>
  <c r="B17" i="25"/>
  <c r="D17" i="25"/>
  <c r="F17" i="25"/>
  <c r="H17" i="25"/>
  <c r="B22" i="25"/>
  <c r="D22" i="25"/>
  <c r="F22" i="25"/>
  <c r="H22" i="25"/>
  <c r="B27" i="25"/>
  <c r="D27" i="25"/>
  <c r="F27" i="25"/>
  <c r="B32" i="25"/>
  <c r="C7" i="25"/>
  <c r="C6" i="25"/>
  <c r="E7" i="25"/>
  <c r="E6" i="25"/>
  <c r="C17" i="25"/>
  <c r="E17" i="25"/>
  <c r="C22" i="25"/>
  <c r="E22" i="25"/>
  <c r="C12" i="24"/>
  <c r="E12" i="24"/>
  <c r="G12" i="24"/>
  <c r="C27" i="24"/>
  <c r="E27" i="24"/>
  <c r="G27" i="24"/>
  <c r="B7" i="24"/>
  <c r="D7" i="24"/>
  <c r="D6" i="24" s="1"/>
  <c r="F7" i="24"/>
  <c r="F6" i="24" s="1"/>
  <c r="H7" i="24"/>
  <c r="H6" i="24"/>
  <c r="B12" i="24"/>
  <c r="D12" i="24"/>
  <c r="F12" i="24"/>
  <c r="B17" i="24"/>
  <c r="D17" i="24"/>
  <c r="F17" i="24"/>
  <c r="H17" i="24"/>
  <c r="B22" i="24"/>
  <c r="D22" i="24"/>
  <c r="F22" i="24"/>
  <c r="H22" i="24"/>
  <c r="B27" i="24"/>
  <c r="D27" i="24"/>
  <c r="F27" i="24"/>
  <c r="B32" i="24"/>
  <c r="C7" i="24"/>
  <c r="C6" i="24"/>
  <c r="E7" i="24"/>
  <c r="E6" i="24"/>
  <c r="C17" i="24"/>
  <c r="E17" i="24"/>
  <c r="C22" i="24"/>
  <c r="E22" i="24"/>
  <c r="C12" i="23"/>
  <c r="E12" i="23"/>
  <c r="G12" i="23"/>
  <c r="C27" i="23"/>
  <c r="E27" i="23"/>
  <c r="G27" i="23"/>
  <c r="B7" i="23"/>
  <c r="D7" i="23"/>
  <c r="D6" i="23" s="1"/>
  <c r="F7" i="23"/>
  <c r="F6" i="23" s="1"/>
  <c r="H7" i="23"/>
  <c r="H6" i="23"/>
  <c r="B12" i="23"/>
  <c r="D12" i="23"/>
  <c r="F12" i="23"/>
  <c r="B17" i="23"/>
  <c r="D17" i="23"/>
  <c r="F17" i="23"/>
  <c r="H17" i="23"/>
  <c r="B22" i="23"/>
  <c r="D22" i="23"/>
  <c r="F22" i="23"/>
  <c r="H22" i="23"/>
  <c r="B27" i="23"/>
  <c r="D27" i="23"/>
  <c r="F27" i="23"/>
  <c r="B32" i="23"/>
  <c r="C7" i="23"/>
  <c r="C6" i="23"/>
  <c r="E7" i="23"/>
  <c r="E6" i="23"/>
  <c r="C17" i="23"/>
  <c r="E17" i="23"/>
  <c r="C22" i="23"/>
  <c r="E22" i="23"/>
  <c r="C7" i="22"/>
  <c r="C6" i="22" s="1"/>
  <c r="E7" i="22"/>
  <c r="E6" i="22" s="1"/>
  <c r="G7" i="22"/>
  <c r="G6" i="22"/>
  <c r="C17" i="22"/>
  <c r="E17" i="22"/>
  <c r="G17" i="22"/>
  <c r="C27" i="22"/>
  <c r="E27" i="22"/>
  <c r="G27" i="22"/>
  <c r="B7" i="22"/>
  <c r="D7" i="22"/>
  <c r="D6" i="22"/>
  <c r="F7" i="22"/>
  <c r="F6" i="22"/>
  <c r="B12" i="22"/>
  <c r="D12" i="22"/>
  <c r="F12" i="22"/>
  <c r="H12" i="22"/>
  <c r="B17" i="22"/>
  <c r="D17" i="22"/>
  <c r="F17" i="22"/>
  <c r="B22" i="22"/>
  <c r="D22" i="22"/>
  <c r="F22" i="22"/>
  <c r="H22" i="22"/>
  <c r="B27" i="22"/>
  <c r="D27" i="22"/>
  <c r="F27" i="22"/>
  <c r="B32" i="22"/>
  <c r="C12" i="22"/>
  <c r="E12" i="22"/>
  <c r="C22" i="22"/>
  <c r="E22" i="22"/>
  <c r="C12" i="21"/>
  <c r="E12" i="21"/>
  <c r="G12" i="21"/>
  <c r="C27" i="21"/>
  <c r="E27" i="21"/>
  <c r="G27" i="21"/>
  <c r="B7" i="21"/>
  <c r="D7" i="21"/>
  <c r="D6" i="21" s="1"/>
  <c r="F7" i="21"/>
  <c r="F6" i="21" s="1"/>
  <c r="H7" i="21"/>
  <c r="H6" i="21"/>
  <c r="B12" i="21"/>
  <c r="D12" i="21"/>
  <c r="F12" i="21"/>
  <c r="B17" i="21"/>
  <c r="D17" i="21"/>
  <c r="F17" i="21"/>
  <c r="H17" i="21"/>
  <c r="B22" i="21"/>
  <c r="D22" i="21"/>
  <c r="F22" i="21"/>
  <c r="H22" i="21"/>
  <c r="B27" i="21"/>
  <c r="D27" i="21"/>
  <c r="F27" i="21"/>
  <c r="B32" i="21"/>
  <c r="C7" i="21"/>
  <c r="C6" i="21"/>
  <c r="E7" i="21"/>
  <c r="E6" i="21"/>
  <c r="C17" i="21"/>
  <c r="E17" i="21"/>
  <c r="C22" i="21"/>
  <c r="E22" i="21"/>
  <c r="C7" i="20"/>
  <c r="C6" i="20" s="1"/>
  <c r="G7" i="20"/>
  <c r="G6" i="20" s="1"/>
  <c r="C17" i="20"/>
  <c r="E17" i="20"/>
  <c r="G17" i="20"/>
  <c r="C27" i="20"/>
  <c r="E27" i="20"/>
  <c r="G27" i="20"/>
  <c r="B7" i="20"/>
  <c r="D7" i="20"/>
  <c r="D6" i="20"/>
  <c r="F7" i="20"/>
  <c r="F6" i="20"/>
  <c r="H7" i="20"/>
  <c r="H6" i="20"/>
  <c r="B12" i="20"/>
  <c r="D12" i="20"/>
  <c r="F12" i="20"/>
  <c r="H12" i="20"/>
  <c r="B17" i="20"/>
  <c r="D17" i="20"/>
  <c r="F17" i="20"/>
  <c r="B22" i="20"/>
  <c r="D22" i="20"/>
  <c r="F22" i="20"/>
  <c r="H22" i="20"/>
  <c r="B27" i="20"/>
  <c r="D27" i="20"/>
  <c r="F27" i="20"/>
  <c r="B32" i="20"/>
  <c r="C12" i="20"/>
  <c r="E12" i="20"/>
  <c r="C22" i="20"/>
  <c r="E22" i="20"/>
  <c r="C7" i="19"/>
  <c r="C6" i="19" s="1"/>
  <c r="E7" i="19"/>
  <c r="E6" i="19" s="1"/>
  <c r="G7" i="19"/>
  <c r="G6" i="19"/>
  <c r="B7" i="19"/>
  <c r="D7" i="19"/>
  <c r="D6" i="19" s="1"/>
  <c r="F7" i="19"/>
  <c r="F6" i="19" s="1"/>
  <c r="B12" i="19"/>
  <c r="D12" i="19"/>
  <c r="F12" i="19"/>
  <c r="H12" i="19"/>
  <c r="B22" i="19"/>
  <c r="D22" i="19"/>
  <c r="F22" i="19"/>
  <c r="H22" i="19"/>
  <c r="B32" i="19"/>
  <c r="C12" i="19"/>
  <c r="E12" i="19"/>
  <c r="C22" i="19"/>
  <c r="E22" i="19"/>
  <c r="C7" i="18"/>
  <c r="C6" i="18" s="1"/>
  <c r="E7" i="18"/>
  <c r="E6" i="18" s="1"/>
  <c r="C12" i="18"/>
  <c r="E12" i="18"/>
  <c r="C17" i="18"/>
  <c r="E17" i="18"/>
  <c r="C22" i="18"/>
  <c r="E22" i="18"/>
  <c r="C27" i="18"/>
  <c r="E27" i="18"/>
  <c r="C7" i="17"/>
  <c r="C6" i="17" s="1"/>
  <c r="E7" i="17"/>
  <c r="E6" i="17" s="1"/>
  <c r="G7" i="17"/>
  <c r="G6" i="17"/>
  <c r="C17" i="17"/>
  <c r="E17" i="17"/>
  <c r="G17" i="17"/>
  <c r="C22" i="17"/>
  <c r="E22" i="17"/>
  <c r="G22" i="17"/>
  <c r="C32" i="17"/>
  <c r="B7" i="17"/>
  <c r="D7" i="17"/>
  <c r="D6" i="17" s="1"/>
  <c r="F7" i="17"/>
  <c r="F6" i="17"/>
  <c r="B12" i="17"/>
  <c r="D12" i="17"/>
  <c r="F12" i="17"/>
  <c r="H12" i="17"/>
  <c r="B17" i="17"/>
  <c r="D17" i="17"/>
  <c r="F17" i="17"/>
  <c r="B22" i="17"/>
  <c r="D22" i="17"/>
  <c r="F22" i="17"/>
  <c r="B27" i="17"/>
  <c r="D27" i="17"/>
  <c r="F27" i="17"/>
  <c r="H27" i="17"/>
  <c r="C12" i="17"/>
  <c r="E12" i="17"/>
  <c r="C27" i="17"/>
  <c r="E27" i="17"/>
  <c r="C7" i="16"/>
  <c r="C6" i="16" s="1"/>
  <c r="E7" i="16"/>
  <c r="E6" i="16" s="1"/>
  <c r="G7" i="16"/>
  <c r="G6" i="16"/>
  <c r="C17" i="16"/>
  <c r="E17" i="16"/>
  <c r="G17" i="16"/>
  <c r="C27" i="16"/>
  <c r="E27" i="16"/>
  <c r="G27" i="16"/>
  <c r="B7" i="16"/>
  <c r="D7" i="16"/>
  <c r="D6" i="16"/>
  <c r="F7" i="16"/>
  <c r="F6" i="16"/>
  <c r="B12" i="16"/>
  <c r="D12" i="16"/>
  <c r="F12" i="16"/>
  <c r="H12" i="16"/>
  <c r="B17" i="16"/>
  <c r="D17" i="16"/>
  <c r="F17" i="16"/>
  <c r="B22" i="16"/>
  <c r="D22" i="16"/>
  <c r="F22" i="16"/>
  <c r="H22" i="16"/>
  <c r="B27" i="16"/>
  <c r="D27" i="16"/>
  <c r="F27" i="16"/>
  <c r="B32" i="16"/>
  <c r="C12" i="16"/>
  <c r="E12" i="16"/>
  <c r="C22" i="16"/>
  <c r="E22" i="16"/>
  <c r="C7" i="15"/>
  <c r="C6" i="15" s="1"/>
  <c r="E7" i="15"/>
  <c r="E6" i="15" s="1"/>
  <c r="G7" i="15"/>
  <c r="G6" i="15"/>
  <c r="C17" i="15"/>
  <c r="E17" i="15"/>
  <c r="G17" i="15"/>
  <c r="C27" i="15"/>
  <c r="E27" i="15"/>
  <c r="G27" i="15"/>
  <c r="B7" i="15"/>
  <c r="D7" i="15"/>
  <c r="D6" i="15"/>
  <c r="F7" i="15"/>
  <c r="F6" i="15"/>
  <c r="B12" i="15"/>
  <c r="D12" i="15"/>
  <c r="F12" i="15"/>
  <c r="H12" i="15"/>
  <c r="B17" i="15"/>
  <c r="D17" i="15"/>
  <c r="F17" i="15"/>
  <c r="B22" i="15"/>
  <c r="D22" i="15"/>
  <c r="F22" i="15"/>
  <c r="H22" i="15"/>
  <c r="B27" i="15"/>
  <c r="D27" i="15"/>
  <c r="F27" i="15"/>
  <c r="B32" i="15"/>
  <c r="C12" i="15"/>
  <c r="E12" i="15"/>
  <c r="C22" i="15"/>
  <c r="E22" i="15"/>
  <c r="B6" i="14"/>
  <c r="B32" i="14" a="1"/>
  <c r="C32" i="14"/>
  <c r="B27" i="14" a="1"/>
  <c r="C27" i="14"/>
  <c r="B22" i="14" a="1"/>
  <c r="B22" i="14"/>
  <c r="B17" i="14" a="1"/>
  <c r="B17" i="14"/>
  <c r="B12" i="14" a="1"/>
  <c r="B12" i="14"/>
  <c r="B7" i="14" a="1"/>
  <c r="B7" i="14"/>
  <c r="E12" i="14"/>
  <c r="G12" i="14"/>
  <c r="C12" i="14"/>
  <c r="G22" i="14"/>
  <c r="E22" i="14"/>
  <c r="C22" i="14"/>
  <c r="H12" i="14"/>
  <c r="F12" i="14"/>
  <c r="D12" i="14"/>
  <c r="G17" i="14"/>
  <c r="C17" i="14"/>
  <c r="H22" i="14"/>
  <c r="F22" i="14"/>
  <c r="D22" i="14"/>
  <c r="E17" i="14"/>
  <c r="B32" i="14"/>
  <c r="H27" i="14"/>
  <c r="F27" i="14"/>
  <c r="D27" i="14"/>
  <c r="B27" i="14"/>
  <c r="G27" i="14"/>
  <c r="E27" i="14"/>
  <c r="H17" i="14"/>
  <c r="F17" i="14"/>
  <c r="D17" i="14"/>
  <c r="G7" i="14"/>
  <c r="G6" i="14" s="1"/>
  <c r="E7" i="14"/>
  <c r="E6" i="14"/>
  <c r="C7" i="14"/>
  <c r="C6" i="14"/>
  <c r="H7" i="14"/>
  <c r="H6" i="14"/>
  <c r="F7" i="14"/>
  <c r="F6" i="14"/>
  <c r="D7" i="14"/>
  <c r="D6" i="14" s="1"/>
  <c r="G12" i="26" l="1"/>
  <c r="F17" i="26"/>
  <c r="E17" i="26"/>
  <c r="D17" i="26"/>
  <c r="C17" i="26"/>
  <c r="H27" i="26"/>
  <c r="G27" i="26"/>
  <c r="H12" i="26"/>
  <c r="F12" i="26"/>
  <c r="B17" i="26"/>
  <c r="F27" i="26"/>
  <c r="E27" i="26"/>
  <c r="E12" i="26"/>
  <c r="H7" i="26"/>
  <c r="H6" i="26" s="1"/>
  <c r="D12" i="26"/>
  <c r="H22" i="26"/>
  <c r="D27" i="26"/>
  <c r="B22" i="26"/>
  <c r="G7" i="26"/>
  <c r="G6" i="26" s="1"/>
  <c r="C12" i="26"/>
  <c r="G22" i="26"/>
  <c r="C27" i="26"/>
  <c r="F7" i="26"/>
  <c r="F6" i="26" s="1"/>
  <c r="F22" i="26"/>
  <c r="B7" i="26"/>
  <c r="E22" i="26"/>
  <c r="D7" i="26"/>
  <c r="D6" i="26" s="1"/>
  <c r="H17" i="26"/>
  <c r="D22" i="26"/>
  <c r="C32" i="26"/>
  <c r="E7" i="26"/>
  <c r="E6" i="26" s="1"/>
</calcChain>
</file>

<file path=xl/sharedStrings.xml><?xml version="1.0" encoding="utf-8"?>
<sst xmlns="http://schemas.openxmlformats.org/spreadsheetml/2006/main" count="257" uniqueCount="87">
  <si>
    <t>SUNDAY</t>
  </si>
  <si>
    <t>CALENDAR SETTINGS</t>
  </si>
  <si>
    <t>YEAR</t>
  </si>
  <si>
    <t>WEEK START</t>
  </si>
  <si>
    <t>Holiday</t>
  </si>
  <si>
    <t>MARKETING TIPS</t>
  </si>
  <si>
    <t>MARKETING ACTIVITIES TO TRY</t>
  </si>
  <si>
    <t>MONTHLY THEMES:</t>
  </si>
  <si>
    <t>Start the New Year Ready - Habits, Goals, Budgets</t>
  </si>
  <si>
    <t>Financial Wellness Month</t>
  </si>
  <si>
    <t>National Blood Donor Month</t>
  </si>
  <si>
    <t>KEY</t>
  </si>
  <si>
    <t>Email</t>
  </si>
  <si>
    <t>Event</t>
  </si>
  <si>
    <t>Blog Post</t>
  </si>
  <si>
    <t>• Share your resolutions for the year on your social media pages and ask for followers to share their resolutions as well.</t>
  </si>
  <si>
    <t>•  Partner with a local CPA to host a joint "New Year, New Money" event where you can both invite clients for cross-referrals.</t>
  </si>
  <si>
    <t>Tax Planning</t>
  </si>
  <si>
    <t>Black History Month</t>
  </si>
  <si>
    <t>Senior Independence Month</t>
  </si>
  <si>
    <t>• Share the things you and your staff are passionate about so your followers can learn more about you and build a connection.</t>
  </si>
  <si>
    <t>Women and Investing</t>
  </si>
  <si>
    <t>Womens History Month</t>
  </si>
  <si>
    <t>National Ethics Awareness Month</t>
  </si>
  <si>
    <t>New Beginnings (Marriage, Divorce, Spring)</t>
  </si>
  <si>
    <t>Financial Literacy Month</t>
  </si>
  <si>
    <t>Stress Awareness Month</t>
  </si>
  <si>
    <t>•  Conduct a webinar on financial literacy topics such as budgeting, saving, investing, and retirement planning. Invite experts to share their insights and knowledge.</t>
  </si>
  <si>
    <t>Disability Insurance Awareness Month</t>
  </si>
  <si>
    <t>Mental Health Awareness Month • National Pet Month</t>
  </si>
  <si>
    <t>• In celebration of Teacher Appreciation Day/Week, consider hosting an open house or event for Teachers and Educators.</t>
  </si>
  <si>
    <t>Celebrating Diversity</t>
  </si>
  <si>
    <t>Alzheimer's &amp; Brain Awareness Month</t>
  </si>
  <si>
    <t>LGBTQ+ Pride Month • National Safety Month</t>
  </si>
  <si>
    <t>Financial Independence</t>
  </si>
  <si>
    <t>• Have an ice cream food truck visit the office for National Ice Cream Day. Invite clients and friends to visit for a sweet treat!</t>
  </si>
  <si>
    <t>•  Host a "Christmas in July" toy or food drive and donate to a local charity.</t>
  </si>
  <si>
    <t>Back to School</t>
  </si>
  <si>
    <t>College Planning</t>
  </si>
  <si>
    <t>Fall Sports/Tailgating</t>
  </si>
  <si>
    <t>• Host a school supplies charity drive to support your local schools. Encourage donations of backpacks, notebooks, etc.</t>
  </si>
  <si>
    <t>•  Plan a weekend workshop brunch in honor of Senior Citizens' Day and invite your 65 and over clients.</t>
  </si>
  <si>
    <t>Risk Management</t>
  </si>
  <si>
    <t>Life Insurance Awareness Month</t>
  </si>
  <si>
    <t>• Host a football tailgate or office party celebrating a local team. Have clients bring friends and grill or hire a food truck.</t>
  </si>
  <si>
    <t>•  For younger clients just starting families, host an event or Webinar on the importance of protecting their family through life insurance.</t>
  </si>
  <si>
    <t>Estate Planning</t>
  </si>
  <si>
    <t>Breast Cancer Awareness Month</t>
  </si>
  <si>
    <t>Cyber Security Awareness Month</t>
  </si>
  <si>
    <t>• Host a pre-Halloween open house with apple cider drinks and fun snacks. Assemble Halloween bags of candy for guests. Or consider mailing or delivering Halloween goodie baskets to your top clients.</t>
  </si>
  <si>
    <t>Giving Thanks/Charitable Giving</t>
  </si>
  <si>
    <t>Veterans &amp; Military Family Appreciation Month</t>
  </si>
  <si>
    <t>National Family Caregivers Appreciation Month</t>
  </si>
  <si>
    <t>• Order pumpkin pies (or pecan, apple, etc) for your top clients. Host an open house so clients can stop to pick them up.</t>
  </si>
  <si>
    <t>•  Organize a charitable event for your staff and invite clients to participate (volunteer at a soup kitchen, deliver food to shut-ins, gather food to donate, etc.) Be sure to take lots of pictures!</t>
  </si>
  <si>
    <t>Managing Debt Through the Holidays</t>
  </si>
  <si>
    <t>National Identity Theft Prevention &amp; Awareness Month</t>
  </si>
  <si>
    <t>• Host an education event about cash management and help attendees explore effective strategies to pursue financial goals.</t>
  </si>
  <si>
    <t>•  Hold an Ugly Christmas Sweater open house for clients with holiday treats and a prize for "ugliest" sweater. Consider a gift for attendees to take home branded with your logo.</t>
  </si>
  <si>
    <t>• Give your website some love! Update your content (including photos) and consider adding a page where you can highlight your good works.</t>
  </si>
  <si>
    <t xml:space="preserve">• Host an informative event for women on investing and highlight the financial challenges women face. </t>
  </si>
  <si>
    <t>•  Show clients your appreciation and welcome the start of spring with a gardening event at your local nursery, florist, or greenhouse.</t>
  </si>
  <si>
    <t>• Host a workshop on the importance of having financail conversations with family.</t>
  </si>
  <si>
    <t>• Host a Father's Day event and have fathers and/or grandfathers invite their sons and/or grandsons. This is a great opportunity to meet next gen investors.</t>
  </si>
  <si>
    <t>•  On National Selfie Day, June 21, post a selfie of something you really love and invite followers to post a photo of them doing something they love.</t>
  </si>
  <si>
    <t>Focus on Business Owners</t>
  </si>
  <si>
    <t>•   May 10 is Small Business Day. Consider connecting with business owners and target their unique needs. Just remember to start slowly and personally in building a relationship with them.</t>
  </si>
  <si>
    <t>• Host an education event about Estate Planning for your clients.</t>
  </si>
  <si>
    <t>Martin Luther King Day</t>
  </si>
  <si>
    <t>New Year's Day</t>
  </si>
  <si>
    <t>Financial Wellness Month (FB)</t>
  </si>
  <si>
    <t>Dress Up Your Pet Day (FB)</t>
  </si>
  <si>
    <t>Cheese Lover's Day Event</t>
  </si>
  <si>
    <t>MLK Day Quote (FB, LI, X)</t>
  </si>
  <si>
    <t>Sign Up for Event (FB, LI)</t>
  </si>
  <si>
    <t>Happy New Year! (FB, LI, X)</t>
  </si>
  <si>
    <t>Monthly Nurture Emails</t>
  </si>
  <si>
    <t>Financial Resolutions for NY</t>
  </si>
  <si>
    <t>Data Privacy</t>
  </si>
  <si>
    <r>
      <t xml:space="preserve">• </t>
    </r>
    <r>
      <rPr>
        <sz val="11"/>
        <color theme="1" tint="0.34998626667073579"/>
        <rFont val="Avenir Next LT Pro"/>
        <family val="2"/>
      </rPr>
      <t>Segment your audience based on similarities and target your content topics to these groups</t>
    </r>
    <r>
      <rPr>
        <b/>
        <sz val="11"/>
        <color theme="1" tint="0.34998626667073579"/>
        <rFont val="Avenir Next LT Pro"/>
        <family val="2"/>
      </rPr>
      <t>.</t>
    </r>
  </si>
  <si>
    <r>
      <t xml:space="preserve">• </t>
    </r>
    <r>
      <rPr>
        <sz val="11"/>
        <color theme="1" tint="0.34998626667073579"/>
        <rFont val="Avenir Next LT Pro"/>
        <family val="2"/>
      </rPr>
      <t>Remember the 80/20 rule: post 80% lifestyle content and 20% financial content</t>
    </r>
    <r>
      <rPr>
        <b/>
        <sz val="11"/>
        <color theme="1" tint="0.34998626667073579"/>
        <rFont val="Avenir Next LT Pro"/>
        <family val="2"/>
      </rPr>
      <t>.</t>
    </r>
  </si>
  <si>
    <t>Throwback Thursday Post (FB, LI)</t>
  </si>
  <si>
    <t>Donating Blood Selfie (FB, LI)</t>
  </si>
  <si>
    <t>Social Post (FB = Facebook) (IG = Instagram) (LI = LinkedIn)</t>
  </si>
  <si>
    <t>• Ideal marketing frequency is 1-2 emails/month, and 2 – 4 social posts/week</t>
  </si>
  <si>
    <t>• Host an educational event about Estate Planning for your clients.</t>
  </si>
  <si>
    <r>
      <rPr>
        <sz val="11"/>
        <color theme="3" tint="-0.249977111117893"/>
        <rFont val="Avenir Next LT Pro"/>
        <family val="2"/>
      </rPr>
      <t>• For additional strategies or guidance, visit the</t>
    </r>
    <r>
      <rPr>
        <u/>
        <sz val="11"/>
        <color theme="3" tint="-0.249977111117893"/>
        <rFont val="Avenir Next LT Pro"/>
        <family val="2"/>
      </rPr>
      <t xml:space="preserve"> Marketing Resource Center.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</si>
</sst>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36" x14ac:knownFonts="1">
    <font>
      <sz val="11"/>
      <color theme="1" tint="0.24994659260841701"/>
      <name val="Sylfaen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Sylfaen"/>
      <family val="2"/>
      <scheme val="minor"/>
    </font>
    <font>
      <b/>
      <sz val="14"/>
      <color theme="0"/>
      <name val="Sylfaen"/>
      <family val="2"/>
      <scheme val="minor"/>
    </font>
    <font>
      <sz val="35"/>
      <color theme="4"/>
      <name val="Sylfaen"/>
      <family val="2"/>
      <scheme val="minor"/>
    </font>
    <font>
      <sz val="12"/>
      <color theme="4" tint="-0.24994659260841701"/>
      <name val="Sylfaen"/>
      <family val="1"/>
      <scheme val="major"/>
    </font>
    <font>
      <sz val="11"/>
      <color theme="1" tint="0.34998626667073579"/>
      <name val="Sylfaen"/>
      <family val="2"/>
      <scheme val="minor"/>
    </font>
    <font>
      <sz val="11"/>
      <color theme="4" tint="-0.24994659260841701"/>
      <name val="Sylfaen"/>
      <family val="2"/>
      <scheme val="minor"/>
    </font>
    <font>
      <sz val="11"/>
      <color indexed="63"/>
      <name val="Sylfaen"/>
      <family val="2"/>
      <scheme val="minor"/>
    </font>
    <font>
      <sz val="11"/>
      <name val="Sylfaen"/>
      <family val="2"/>
      <scheme val="minor"/>
    </font>
    <font>
      <b/>
      <sz val="11"/>
      <color theme="1" tint="0.34998626667073579"/>
      <name val="Sylfaen"/>
      <family val="2"/>
      <scheme val="minor"/>
    </font>
    <font>
      <sz val="11"/>
      <color theme="1" tint="0.24994659260841701"/>
      <name val="Sylfaen"/>
      <family val="2"/>
      <scheme val="minor"/>
    </font>
    <font>
      <sz val="12"/>
      <color theme="6" tint="-0.499984740745262"/>
      <name val="Sylfaen"/>
      <family val="1"/>
      <scheme val="major"/>
    </font>
    <font>
      <sz val="11"/>
      <name val="Avenir Next LT Pro"/>
      <family val="2"/>
    </font>
    <font>
      <b/>
      <sz val="11"/>
      <name val="Avenir Next LT Pro"/>
      <family val="2"/>
    </font>
    <font>
      <sz val="11"/>
      <color theme="1"/>
      <name val="Avenir Next LT Pro Demi"/>
      <family val="2"/>
    </font>
    <font>
      <b/>
      <sz val="35"/>
      <color theme="2"/>
      <name val="Avenir Next LT Pro"/>
      <family val="2"/>
    </font>
    <font>
      <sz val="11"/>
      <color theme="1" tint="0.24994659260841701"/>
      <name val="Avenir Next LT Pro Demi"/>
      <family val="2"/>
    </font>
    <font>
      <sz val="12"/>
      <name val="Avenir Next LT Pro"/>
      <family val="2"/>
    </font>
    <font>
      <sz val="10"/>
      <color theme="1" tint="0.34998626667073579"/>
      <name val="Avenir Next LT Pro"/>
      <family val="2"/>
    </font>
    <font>
      <sz val="10"/>
      <color theme="1" tint="0.24994659260841701"/>
      <name val="Avenir Next LT Pro"/>
      <family val="2"/>
    </font>
    <font>
      <sz val="10"/>
      <name val="Avenir Next LT Pro"/>
      <family val="2"/>
    </font>
    <font>
      <b/>
      <sz val="10"/>
      <color theme="1" tint="0.34998626667073579"/>
      <name val="Avenir Next LT Pro"/>
      <family val="2"/>
    </font>
    <font>
      <sz val="11"/>
      <color theme="1" tint="0.24994659260841701"/>
      <name val="Avenir Next LT Pro"/>
      <family val="2"/>
    </font>
    <font>
      <sz val="11"/>
      <color theme="2"/>
      <name val="Avenir Next LT Pro Demi"/>
      <family val="2"/>
    </font>
    <font>
      <sz val="11"/>
      <name val="Avenir Next LT Pro Demi"/>
      <family val="2"/>
    </font>
    <font>
      <sz val="11"/>
      <color theme="0"/>
      <name val="Avenir Next LT Pro Demi"/>
      <family val="2"/>
    </font>
    <font>
      <sz val="11"/>
      <color theme="0"/>
      <name val="Avenir Next LT Pro"/>
      <family val="2"/>
    </font>
    <font>
      <sz val="10.5"/>
      <name val="Avenir Next LT Pro Demi"/>
      <family val="2"/>
    </font>
    <font>
      <sz val="10.5"/>
      <color theme="1"/>
      <name val="Avenir Next LT Pro Demi"/>
      <family val="2"/>
    </font>
    <font>
      <sz val="11"/>
      <color theme="1" tint="0.34998626667073579"/>
      <name val="Avenir Next LT Pro"/>
      <family val="2"/>
    </font>
    <font>
      <b/>
      <sz val="11"/>
      <color theme="1" tint="0.34998626667073579"/>
      <name val="Avenir Next LT Pro"/>
      <family val="2"/>
    </font>
    <font>
      <b/>
      <sz val="11"/>
      <color theme="1" tint="0.24994659260841701"/>
      <name val="Avenir Next LT Pro"/>
      <family val="2"/>
    </font>
    <font>
      <sz val="11"/>
      <color theme="3" tint="-0.249977111117893"/>
      <name val="Avenir Next LT Pro"/>
      <family val="2"/>
    </font>
    <font>
      <u/>
      <sz val="11"/>
      <color theme="3" tint="-0.249977111117893"/>
      <name val="Avenir Next LT Pro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/>
      <right style="thin">
        <color theme="6" tint="-0.499984740745262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theme="6" tint="-0.499984740745262"/>
      </top>
      <bottom/>
      <diagonal/>
    </border>
    <border>
      <left/>
      <right style="thin">
        <color theme="6" tint="-0.499984740745262"/>
      </right>
      <top style="medium">
        <color theme="6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auto="1"/>
      </top>
      <bottom style="thin">
        <color theme="6" tint="-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6" tint="-0.499984740745262"/>
      </right>
      <top style="thin">
        <color auto="1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auto="1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auto="1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auto="1"/>
      </right>
      <top/>
      <bottom/>
      <diagonal/>
    </border>
    <border>
      <left style="thin">
        <color auto="1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auto="1"/>
      </right>
      <top/>
      <bottom style="thin">
        <color theme="6" tint="-0.499984740745262"/>
      </bottom>
      <diagonal/>
    </border>
    <border>
      <left style="thin">
        <color auto="1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auto="1"/>
      </right>
      <top style="thin">
        <color theme="6" tint="-0.499984740745262"/>
      </top>
      <bottom/>
      <diagonal/>
    </border>
    <border>
      <left/>
      <right style="thin">
        <color auto="1"/>
      </right>
      <top style="thin">
        <color theme="6" tint="-0.499984740745262"/>
      </top>
      <bottom/>
      <diagonal/>
    </border>
    <border>
      <left style="thin">
        <color auto="1"/>
      </left>
      <right style="thin">
        <color theme="6" tint="-0.499984740745262"/>
      </right>
      <top/>
      <bottom style="thin">
        <color auto="1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auto="1"/>
      </bottom>
      <diagonal/>
    </border>
    <border>
      <left style="thin">
        <color theme="6" tint="-0.499984740745262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</borders>
  <cellStyleXfs count="17">
    <xf numFmtId="0" fontId="0" fillId="0" borderId="0">
      <alignment vertical="top"/>
    </xf>
    <xf numFmtId="0" fontId="9" fillId="3" borderId="0" applyNumberFormat="0" applyBorder="0" applyAlignment="0" applyProtection="0"/>
    <xf numFmtId="0" fontId="8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6" borderId="0" applyBorder="0" applyProtection="0">
      <alignment horizontal="left" vertical="top" wrapText="1" indent="1"/>
    </xf>
    <xf numFmtId="164" fontId="7" fillId="0" borderId="0">
      <alignment horizontal="left" indent="1"/>
    </xf>
    <xf numFmtId="0" fontId="10" fillId="6" borderId="0" applyNumberFormat="0" applyFont="0" applyBorder="0" applyAlignment="0">
      <alignment horizontal="left" vertical="center" indent="1"/>
    </xf>
    <xf numFmtId="0" fontId="6" fillId="0" borderId="0">
      <alignment horizontal="left" indent="1"/>
    </xf>
    <xf numFmtId="0" fontId="8" fillId="0" borderId="0" applyFill="0" applyProtection="0"/>
    <xf numFmtId="0" fontId="12" fillId="0" borderId="0" applyFill="0" applyProtection="0"/>
  </cellStyleXfs>
  <cellXfs count="121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0" fillId="0" borderId="0" xfId="0" applyAlignment="1">
      <alignment horizontal="left" indent="1"/>
    </xf>
    <xf numFmtId="164" fontId="0" fillId="0" borderId="0" xfId="0" applyNumberFormat="1">
      <alignment vertical="top"/>
    </xf>
    <xf numFmtId="0" fontId="12" fillId="0" borderId="0" xfId="16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3" fillId="0" borderId="0" xfId="14" applyFont="1">
      <alignment horizontal="left" indent="1"/>
    </xf>
    <xf numFmtId="0" fontId="15" fillId="6" borderId="4" xfId="2" applyFont="1" applyFill="1" applyBorder="1" applyAlignment="1">
      <alignment horizontal="center" vertical="center"/>
    </xf>
    <xf numFmtId="0" fontId="18" fillId="0" borderId="0" xfId="16" applyFont="1"/>
    <xf numFmtId="0" fontId="19" fillId="0" borderId="0" xfId="14" applyFont="1">
      <alignment horizontal="left" indent="1"/>
    </xf>
    <xf numFmtId="164" fontId="20" fillId="6" borderId="10" xfId="13" applyNumberFormat="1" applyFont="1" applyBorder="1" applyAlignment="1">
      <alignment horizontal="left" wrapText="1" indent="1"/>
    </xf>
    <xf numFmtId="0" fontId="22" fillId="0" borderId="5" xfId="0" applyFont="1" applyBorder="1" applyAlignment="1"/>
    <xf numFmtId="164" fontId="22" fillId="0" borderId="10" xfId="12" applyFont="1" applyBorder="1">
      <alignment horizontal="left" indent="1"/>
    </xf>
    <xf numFmtId="0" fontId="22" fillId="0" borderId="5" xfId="0" applyFont="1" applyBorder="1">
      <alignment vertical="top"/>
    </xf>
    <xf numFmtId="164" fontId="22" fillId="6" borderId="10" xfId="13" applyNumberFormat="1" applyFont="1" applyBorder="1" applyAlignment="1">
      <alignment horizontal="left" wrapText="1" indent="1"/>
    </xf>
    <xf numFmtId="0" fontId="22" fillId="6" borderId="5" xfId="13" applyFont="1" applyBorder="1" applyAlignment="1">
      <alignment vertical="top"/>
    </xf>
    <xf numFmtId="0" fontId="22" fillId="6" borderId="5" xfId="0" applyFont="1" applyFill="1" applyBorder="1" applyAlignment="1"/>
    <xf numFmtId="164" fontId="22" fillId="6" borderId="6" xfId="13" applyNumberFormat="1" applyFont="1" applyBorder="1" applyAlignment="1">
      <alignment horizontal="left" wrapText="1" indent="1"/>
    </xf>
    <xf numFmtId="164" fontId="22" fillId="0" borderId="6" xfId="12" applyFont="1" applyBorder="1">
      <alignment horizontal="left" indent="1"/>
    </xf>
    <xf numFmtId="0" fontId="26" fillId="12" borderId="18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16" fillId="7" borderId="19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 indent="1"/>
    </xf>
    <xf numFmtId="0" fontId="28" fillId="0" borderId="0" xfId="2" applyFont="1" applyFill="1" applyBorder="1" applyAlignment="1">
      <alignment horizontal="left" vertical="top" wrapText="1"/>
    </xf>
    <xf numFmtId="0" fontId="27" fillId="0" borderId="0" xfId="2" applyFont="1" applyFill="1" applyBorder="1" applyAlignment="1">
      <alignment horizontal="left" vertical="top" wrapText="1"/>
    </xf>
    <xf numFmtId="0" fontId="15" fillId="6" borderId="20" xfId="2" applyFont="1" applyFill="1" applyBorder="1" applyAlignment="1">
      <alignment horizontal="center" vertical="center"/>
    </xf>
    <xf numFmtId="0" fontId="15" fillId="6" borderId="23" xfId="2" applyFont="1" applyFill="1" applyBorder="1" applyAlignment="1">
      <alignment horizontal="center" vertical="center"/>
    </xf>
    <xf numFmtId="0" fontId="15" fillId="6" borderId="24" xfId="2" applyFont="1" applyFill="1" applyBorder="1" applyAlignment="1">
      <alignment horizontal="center" vertical="center"/>
    </xf>
    <xf numFmtId="164" fontId="22" fillId="0" borderId="25" xfId="12" applyFont="1" applyBorder="1">
      <alignment horizontal="left" indent="1"/>
    </xf>
    <xf numFmtId="164" fontId="22" fillId="0" borderId="26" xfId="12" applyFont="1" applyBorder="1">
      <alignment horizontal="left" indent="1"/>
    </xf>
    <xf numFmtId="0" fontId="22" fillId="0" borderId="27" xfId="0" applyFont="1" applyBorder="1">
      <alignment vertical="top"/>
    </xf>
    <xf numFmtId="0" fontId="22" fillId="0" borderId="28" xfId="0" applyFont="1" applyBorder="1">
      <alignment vertical="top"/>
    </xf>
    <xf numFmtId="164" fontId="22" fillId="6" borderId="29" xfId="13" applyNumberFormat="1" applyFont="1" applyBorder="1" applyAlignment="1">
      <alignment horizontal="left" wrapText="1" indent="1"/>
    </xf>
    <xf numFmtId="164" fontId="22" fillId="6" borderId="30" xfId="13" applyNumberFormat="1" applyFont="1" applyBorder="1" applyAlignment="1">
      <alignment horizontal="left" wrapText="1" indent="1"/>
    </xf>
    <xf numFmtId="164" fontId="22" fillId="6" borderId="25" xfId="13" applyNumberFormat="1" applyFont="1" applyBorder="1" applyAlignment="1">
      <alignment horizontal="left" wrapText="1" indent="1"/>
    </xf>
    <xf numFmtId="164" fontId="22" fillId="6" borderId="26" xfId="13" applyNumberFormat="1" applyFont="1" applyBorder="1" applyAlignment="1">
      <alignment horizontal="left" wrapText="1" indent="1"/>
    </xf>
    <xf numFmtId="0" fontId="22" fillId="6" borderId="27" xfId="13" applyFont="1" applyBorder="1" applyAlignment="1">
      <alignment vertical="top"/>
    </xf>
    <xf numFmtId="0" fontId="22" fillId="6" borderId="28" xfId="13" applyFont="1" applyBorder="1" applyAlignment="1">
      <alignment vertical="top"/>
    </xf>
    <xf numFmtId="164" fontId="22" fillId="0" borderId="29" xfId="12" applyFont="1" applyBorder="1">
      <alignment horizontal="left" indent="1"/>
    </xf>
    <xf numFmtId="164" fontId="22" fillId="0" borderId="30" xfId="12" applyFont="1" applyBorder="1">
      <alignment horizontal="left" indent="1"/>
    </xf>
    <xf numFmtId="0" fontId="22" fillId="0" borderId="28" xfId="0" applyFont="1" applyBorder="1" applyAlignment="1">
      <alignment horizontal="right"/>
    </xf>
    <xf numFmtId="164" fontId="20" fillId="6" borderId="25" xfId="13" applyNumberFormat="1" applyFont="1" applyBorder="1" applyAlignment="1">
      <alignment horizontal="left" wrapText="1" indent="1"/>
    </xf>
    <xf numFmtId="0" fontId="21" fillId="6" borderId="32" xfId="13" applyFont="1" applyBorder="1" applyAlignment="1">
      <alignment vertical="top"/>
    </xf>
    <xf numFmtId="0" fontId="21" fillId="6" borderId="33" xfId="13" applyFont="1" applyBorder="1" applyAlignment="1">
      <alignment vertical="top"/>
    </xf>
    <xf numFmtId="164" fontId="15" fillId="0" borderId="10" xfId="12" applyFont="1" applyBorder="1" applyAlignment="1">
      <alignment horizontal="center" vertical="center"/>
    </xf>
    <xf numFmtId="0" fontId="29" fillId="10" borderId="18" xfId="0" applyFont="1" applyFill="1" applyBorder="1" applyAlignment="1">
      <alignment horizontal="center" vertical="center"/>
    </xf>
    <xf numFmtId="0" fontId="29" fillId="12" borderId="18" xfId="0" applyFont="1" applyFill="1" applyBorder="1" applyAlignment="1">
      <alignment horizontal="center" vertical="center"/>
    </xf>
    <xf numFmtId="0" fontId="30" fillId="7" borderId="19" xfId="2" applyFont="1" applyFill="1" applyBorder="1" applyAlignment="1">
      <alignment horizontal="center" vertical="center"/>
    </xf>
    <xf numFmtId="0" fontId="30" fillId="11" borderId="19" xfId="2" applyFont="1" applyFill="1" applyBorder="1" applyAlignment="1">
      <alignment horizontal="center" vertical="center"/>
    </xf>
    <xf numFmtId="164" fontId="14" fillId="7" borderId="10" xfId="12" applyFont="1" applyFill="1" applyBorder="1" applyAlignment="1">
      <alignment horizontal="center" vertical="center"/>
    </xf>
    <xf numFmtId="164" fontId="14" fillId="0" borderId="10" xfId="12" applyFont="1" applyBorder="1" applyAlignment="1">
      <alignment horizontal="center" vertical="center"/>
    </xf>
    <xf numFmtId="164" fontId="14" fillId="8" borderId="10" xfId="12" applyFont="1" applyFill="1" applyBorder="1" applyAlignment="1">
      <alignment horizontal="center" vertical="center"/>
    </xf>
    <xf numFmtId="164" fontId="14" fillId="11" borderId="10" xfId="12" applyFont="1" applyFill="1" applyBorder="1" applyAlignment="1">
      <alignment horizontal="center" vertical="center"/>
    </xf>
    <xf numFmtId="164" fontId="15" fillId="0" borderId="26" xfId="12" applyFont="1" applyBorder="1" applyAlignment="1">
      <alignment horizontal="center" vertical="center"/>
    </xf>
    <xf numFmtId="164" fontId="15" fillId="0" borderId="25" xfId="12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64" fontId="15" fillId="6" borderId="25" xfId="13" applyNumberFormat="1" applyFont="1" applyBorder="1" applyAlignment="1">
      <alignment horizontal="center" vertical="center" wrapText="1"/>
    </xf>
    <xf numFmtId="164" fontId="14" fillId="6" borderId="10" xfId="13" applyNumberFormat="1" applyFont="1" applyBorder="1" applyAlignment="1">
      <alignment horizontal="center" vertical="center" wrapText="1"/>
    </xf>
    <xf numFmtId="164" fontId="15" fillId="6" borderId="26" xfId="13" applyNumberFormat="1" applyFont="1" applyBorder="1" applyAlignment="1">
      <alignment horizontal="center" vertical="center" wrapText="1"/>
    </xf>
    <xf numFmtId="0" fontId="15" fillId="6" borderId="27" xfId="13" applyFont="1" applyBorder="1" applyAlignment="1">
      <alignment horizontal="center" vertical="center"/>
    </xf>
    <xf numFmtId="0" fontId="14" fillId="6" borderId="5" xfId="13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5" fillId="6" borderId="28" xfId="13" applyFont="1" applyBorder="1" applyAlignment="1">
      <alignment horizontal="center" vertical="center"/>
    </xf>
    <xf numFmtId="164" fontId="14" fillId="13" borderId="10" xfId="12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4" fontId="32" fillId="6" borderId="25" xfId="13" applyNumberFormat="1" applyFont="1" applyBorder="1" applyAlignment="1">
      <alignment horizontal="center" vertical="center" wrapText="1"/>
    </xf>
    <xf numFmtId="164" fontId="32" fillId="6" borderId="10" xfId="13" applyNumberFormat="1" applyFont="1" applyBorder="1" applyAlignment="1">
      <alignment horizontal="center" vertical="center" wrapText="1"/>
    </xf>
    <xf numFmtId="0" fontId="33" fillId="6" borderId="32" xfId="13" applyFont="1" applyBorder="1" applyAlignment="1">
      <alignment horizontal="center" vertical="center"/>
    </xf>
    <xf numFmtId="0" fontId="33" fillId="6" borderId="33" xfId="13" applyFont="1" applyBorder="1" applyAlignment="1">
      <alignment horizontal="center" vertical="center"/>
    </xf>
    <xf numFmtId="164" fontId="31" fillId="6" borderId="25" xfId="13" applyNumberFormat="1" applyFont="1" applyBorder="1" applyAlignment="1">
      <alignment horizontal="left" wrapText="1" indent="1"/>
    </xf>
    <xf numFmtId="164" fontId="31" fillId="6" borderId="10" xfId="13" applyNumberFormat="1" applyFont="1" applyBorder="1" applyAlignment="1">
      <alignment horizontal="left" wrapText="1" indent="1"/>
    </xf>
    <xf numFmtId="0" fontId="24" fillId="6" borderId="32" xfId="13" applyFont="1" applyBorder="1" applyAlignment="1">
      <alignment vertical="top"/>
    </xf>
    <xf numFmtId="0" fontId="24" fillId="6" borderId="33" xfId="13" applyFont="1" applyBorder="1" applyAlignment="1">
      <alignment vertical="top"/>
    </xf>
    <xf numFmtId="0" fontId="32" fillId="6" borderId="11" xfId="11" applyFont="1" applyBorder="1" applyAlignment="1">
      <alignment horizontal="left" vertical="center" wrapText="1" indent="1"/>
    </xf>
    <xf numFmtId="0" fontId="32" fillId="6" borderId="0" xfId="11" applyFont="1" applyBorder="1" applyAlignment="1">
      <alignment horizontal="left" vertical="center" wrapText="1" indent="1"/>
    </xf>
    <xf numFmtId="0" fontId="32" fillId="6" borderId="12" xfId="11" applyFont="1" applyBorder="1" applyAlignment="1">
      <alignment horizontal="left" vertical="center" wrapText="1" indent="1"/>
    </xf>
    <xf numFmtId="0" fontId="24" fillId="6" borderId="11" xfId="13" applyFont="1" applyBorder="1" applyAlignment="1">
      <alignment horizontal="left" vertical="top" wrapText="1" indent="1"/>
    </xf>
    <xf numFmtId="0" fontId="24" fillId="6" borderId="15" xfId="13" applyFont="1" applyBorder="1" applyAlignment="1">
      <alignment horizontal="left" vertical="top" wrapText="1" indent="1"/>
    </xf>
    <xf numFmtId="0" fontId="24" fillId="6" borderId="34" xfId="13" applyFont="1" applyBorder="1" applyAlignment="1">
      <alignment horizontal="left" vertical="top" wrapText="1" indent="1"/>
    </xf>
    <xf numFmtId="0" fontId="24" fillId="6" borderId="21" xfId="13" applyFont="1" applyBorder="1" applyAlignment="1">
      <alignment horizontal="left" vertical="top" wrapText="1" indent="1"/>
    </xf>
    <xf numFmtId="0" fontId="0" fillId="0" borderId="0" xfId="0">
      <alignment vertical="top"/>
    </xf>
    <xf numFmtId="0" fontId="29" fillId="8" borderId="35" xfId="0" applyFont="1" applyFill="1" applyBorder="1" applyAlignment="1">
      <alignment horizontal="center" vertical="center"/>
    </xf>
    <xf numFmtId="0" fontId="29" fillId="8" borderId="21" xfId="0" applyFont="1" applyFill="1" applyBorder="1" applyAlignment="1">
      <alignment horizontal="center" vertical="center"/>
    </xf>
    <xf numFmtId="0" fontId="16" fillId="2" borderId="0" xfId="15" applyFont="1" applyFill="1"/>
    <xf numFmtId="0" fontId="32" fillId="6" borderId="7" xfId="11" applyFont="1" applyBorder="1" applyAlignment="1">
      <alignment horizontal="left" vertical="center" wrapText="1" indent="1"/>
    </xf>
    <xf numFmtId="0" fontId="32" fillId="6" borderId="8" xfId="11" applyFont="1" applyBorder="1" applyAlignment="1">
      <alignment horizontal="left" vertical="center" wrapText="1" indent="1"/>
    </xf>
    <xf numFmtId="0" fontId="32" fillId="6" borderId="9" xfId="11" applyFont="1" applyBorder="1" applyAlignment="1">
      <alignment horizontal="left" vertical="center" wrapText="1" indent="1"/>
    </xf>
    <xf numFmtId="0" fontId="32" fillId="6" borderId="31" xfId="11" applyFont="1" applyBorder="1" applyAlignment="1">
      <alignment horizontal="left" vertical="center" wrapText="1" indent="1"/>
    </xf>
    <xf numFmtId="0" fontId="31" fillId="6" borderId="11" xfId="11" applyFont="1" applyBorder="1" applyAlignment="1">
      <alignment horizontal="left" vertical="center" wrapText="1" indent="1"/>
    </xf>
    <xf numFmtId="0" fontId="31" fillId="6" borderId="0" xfId="11" applyFont="1" applyBorder="1" applyAlignment="1">
      <alignment horizontal="left" vertical="center" wrapText="1" indent="1"/>
    </xf>
    <xf numFmtId="0" fontId="31" fillId="6" borderId="12" xfId="11" applyFont="1" applyBorder="1" applyAlignment="1">
      <alignment horizontal="left" vertical="center" wrapText="1" indent="1"/>
    </xf>
    <xf numFmtId="0" fontId="24" fillId="6" borderId="11" xfId="13" applyFont="1" applyBorder="1" applyAlignment="1">
      <alignment horizontal="left" vertical="center" wrapText="1" indent="1"/>
    </xf>
    <xf numFmtId="0" fontId="24" fillId="6" borderId="15" xfId="13" applyFont="1" applyBorder="1" applyAlignment="1">
      <alignment horizontal="left" vertical="center" wrapText="1" indent="1"/>
    </xf>
    <xf numFmtId="0" fontId="17" fillId="9" borderId="0" xfId="5" applyFont="1" applyFill="1" applyBorder="1" applyAlignment="1">
      <alignment horizontal="left" vertical="center" indent="1"/>
    </xf>
    <xf numFmtId="0" fontId="17" fillId="9" borderId="22" xfId="5" applyFont="1" applyFill="1" applyBorder="1" applyAlignment="1">
      <alignment horizontal="left" vertical="center" indent="1"/>
    </xf>
    <xf numFmtId="0" fontId="27" fillId="9" borderId="14" xfId="0" applyFont="1" applyFill="1" applyBorder="1" applyAlignment="1">
      <alignment horizontal="left"/>
    </xf>
    <xf numFmtId="0" fontId="27" fillId="9" borderId="13" xfId="0" applyFont="1" applyFill="1" applyBorder="1" applyAlignment="1">
      <alignment horizontal="left"/>
    </xf>
    <xf numFmtId="0" fontId="25" fillId="9" borderId="16" xfId="0" applyFont="1" applyFill="1" applyBorder="1" applyAlignment="1">
      <alignment horizontal="center" vertical="center"/>
    </xf>
    <xf numFmtId="0" fontId="25" fillId="9" borderId="17" xfId="0" applyFont="1" applyFill="1" applyBorder="1" applyAlignment="1">
      <alignment horizontal="center" vertical="center"/>
    </xf>
    <xf numFmtId="0" fontId="28" fillId="9" borderId="0" xfId="0" applyFont="1" applyFill="1" applyAlignment="1">
      <alignment horizontal="left"/>
    </xf>
    <xf numFmtId="0" fontId="28" fillId="9" borderId="15" xfId="0" applyFont="1" applyFill="1" applyBorder="1" applyAlignment="1">
      <alignment horizontal="left"/>
    </xf>
    <xf numFmtId="0" fontId="28" fillId="9" borderId="0" xfId="0" applyFont="1" applyFill="1" applyAlignment="1">
      <alignment horizontal="left" vertical="center"/>
    </xf>
    <xf numFmtId="0" fontId="28" fillId="9" borderId="15" xfId="0" applyFont="1" applyFill="1" applyBorder="1" applyAlignment="1">
      <alignment horizontal="left" vertical="center"/>
    </xf>
    <xf numFmtId="0" fontId="28" fillId="9" borderId="22" xfId="2" applyFont="1" applyFill="1" applyBorder="1" applyAlignment="1">
      <alignment horizontal="left" vertical="top" wrapText="1"/>
    </xf>
    <xf numFmtId="0" fontId="27" fillId="9" borderId="21" xfId="2" applyFont="1" applyFill="1" applyBorder="1" applyAlignment="1">
      <alignment horizontal="left" vertical="top" wrapText="1"/>
    </xf>
    <xf numFmtId="0" fontId="23" fillId="6" borderId="7" xfId="11" applyFont="1" applyBorder="1" applyAlignment="1">
      <alignment horizontal="left" vertical="center" wrapText="1" indent="1"/>
    </xf>
    <xf numFmtId="0" fontId="23" fillId="6" borderId="8" xfId="11" applyFont="1" applyBorder="1" applyAlignment="1">
      <alignment horizontal="left" vertical="center" wrapText="1" indent="1"/>
    </xf>
    <xf numFmtId="0" fontId="23" fillId="6" borderId="9" xfId="11" applyFont="1" applyBorder="1" applyAlignment="1">
      <alignment horizontal="left" vertical="center" wrapText="1" indent="1"/>
    </xf>
    <xf numFmtId="0" fontId="23" fillId="6" borderId="31" xfId="11" applyFont="1" applyBorder="1" applyAlignment="1">
      <alignment horizontal="left" vertical="center" wrapText="1" indent="1"/>
    </xf>
    <xf numFmtId="0" fontId="24" fillId="6" borderId="34" xfId="13" applyFont="1" applyBorder="1" applyAlignment="1">
      <alignment horizontal="left" vertical="center" wrapText="1" indent="1"/>
    </xf>
    <xf numFmtId="0" fontId="24" fillId="6" borderId="21" xfId="13" applyFont="1" applyBorder="1" applyAlignment="1">
      <alignment horizontal="left" vertical="center" wrapText="1" indent="1"/>
    </xf>
    <xf numFmtId="164" fontId="14" fillId="14" borderId="10" xfId="12" applyFont="1" applyFill="1" applyBorder="1" applyAlignment="1">
      <alignment horizontal="center" vertical="center"/>
    </xf>
    <xf numFmtId="0" fontId="32" fillId="6" borderId="37" xfId="11" applyFont="1" applyBorder="1" applyAlignment="1">
      <alignment horizontal="left" vertical="center" wrapText="1" indent="1"/>
    </xf>
    <xf numFmtId="0" fontId="32" fillId="6" borderId="38" xfId="11" applyFont="1" applyBorder="1" applyAlignment="1">
      <alignment horizontal="left" vertical="center" wrapText="1" indent="1"/>
    </xf>
    <xf numFmtId="0" fontId="34" fillId="6" borderId="36" xfId="11" applyFont="1" applyBorder="1" applyAlignment="1">
      <alignment horizontal="left" vertical="center" wrapText="1" indent="1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 xr:uid="{00000000-0005-0000-0000-000003000000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 xr:uid="{00000000-0005-0000-0000-000008000000}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 xr:uid="{00000000-0005-0000-0000-00000F000000}"/>
    <cellStyle name="Title" xfId="5" builtinId="15" customBuiltin="1"/>
  </cellStyles>
  <dxfs count="3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0F7BE-9B37-440F-992D-90C8CFEFEE31}">
  <sheetPr>
    <tabColor theme="0" tint="-0.249977111117893"/>
    <pageSetUpPr autoPageBreaks="0" fitToPage="1"/>
  </sheetPr>
  <dimension ref="A1:K37"/>
  <sheetViews>
    <sheetView showGridLines="0" topLeftCell="A10" zoomScaleNormal="100" workbookViewId="0">
      <selection activeCell="D36" sqref="D36:F36"/>
    </sheetView>
  </sheetViews>
  <sheetFormatPr defaultColWidth="8.625" defaultRowHeight="15" x14ac:dyDescent="0.25"/>
  <cols>
    <col min="1" max="1" width="2.5" customWidth="1"/>
    <col min="2" max="8" width="30.625" customWidth="1"/>
    <col min="9" max="9" width="2.625" customWidth="1"/>
    <col min="10" max="10" width="15.625" customWidth="1"/>
    <col min="11" max="11" width="13.625" customWidth="1"/>
  </cols>
  <sheetData>
    <row r="1" spans="1:11" ht="18.95" customHeight="1" x14ac:dyDescent="0.25">
      <c r="B1" s="99" t="str">
        <f>"January "&amp;CalendarYear</f>
        <v>January 2025</v>
      </c>
      <c r="C1" s="99"/>
      <c r="D1" s="99"/>
      <c r="E1" s="101" t="s">
        <v>7</v>
      </c>
      <c r="F1" s="102"/>
      <c r="G1" s="103" t="s">
        <v>11</v>
      </c>
      <c r="H1" s="104"/>
    </row>
    <row r="2" spans="1:11" ht="18.95" customHeight="1" x14ac:dyDescent="0.25">
      <c r="B2" s="99"/>
      <c r="C2" s="99"/>
      <c r="D2" s="99"/>
      <c r="E2" s="105" t="s">
        <v>8</v>
      </c>
      <c r="F2" s="106"/>
      <c r="G2" s="87" t="s">
        <v>83</v>
      </c>
      <c r="H2" s="88"/>
    </row>
    <row r="3" spans="1:11" ht="18.95" customHeight="1" x14ac:dyDescent="0.25">
      <c r="B3" s="99"/>
      <c r="C3" s="99"/>
      <c r="D3" s="99"/>
      <c r="E3" s="107" t="s">
        <v>9</v>
      </c>
      <c r="F3" s="108"/>
      <c r="G3" s="49" t="s">
        <v>13</v>
      </c>
      <c r="H3" s="50" t="s">
        <v>14</v>
      </c>
    </row>
    <row r="4" spans="1:11" s="1" customFormat="1" ht="18.95" customHeight="1" thickBot="1" x14ac:dyDescent="0.3">
      <c r="A4"/>
      <c r="B4" s="100"/>
      <c r="C4" s="100"/>
      <c r="D4" s="100"/>
      <c r="E4" s="109" t="s">
        <v>10</v>
      </c>
      <c r="F4" s="110"/>
      <c r="G4" s="51" t="s">
        <v>4</v>
      </c>
      <c r="H4" s="52" t="s">
        <v>12</v>
      </c>
      <c r="J4" s="89" t="s">
        <v>1</v>
      </c>
      <c r="K4" s="89"/>
    </row>
    <row r="5" spans="1:11" s="2" customFormat="1" ht="21.75" customHeight="1" x14ac:dyDescent="0.25">
      <c r="A5"/>
      <c r="B5" s="26"/>
      <c r="C5" s="26"/>
      <c r="D5" s="26"/>
      <c r="E5" s="27"/>
      <c r="F5" s="28"/>
      <c r="G5" s="24"/>
      <c r="H5" s="25"/>
      <c r="J5" s="10" t="s">
        <v>2</v>
      </c>
      <c r="K5" s="11">
        <v>2025</v>
      </c>
    </row>
    <row r="6" spans="1:11" s="3" customFormat="1" ht="19.5" customHeight="1" x14ac:dyDescent="0.25">
      <c r="A6"/>
      <c r="B6" s="30" t="str">
        <f>WeekStart</f>
        <v>SUNDAY</v>
      </c>
      <c r="C6" s="29" t="str">
        <f t="shared" ref="C6:H6" si="0">UPPER(TEXT(C7,"dddd"))</f>
        <v>MONDAY</v>
      </c>
      <c r="D6" s="29" t="str">
        <f>UPPER(TEXT(D7,"dddd"))</f>
        <v>TUESDAY</v>
      </c>
      <c r="E6" s="29" t="str">
        <f t="shared" si="0"/>
        <v>WEDNESDAY</v>
      </c>
      <c r="F6" s="29" t="str">
        <f t="shared" si="0"/>
        <v>THURSDAY</v>
      </c>
      <c r="G6" s="9" t="str">
        <f t="shared" si="0"/>
        <v>FRIDAY</v>
      </c>
      <c r="H6" s="31" t="str">
        <f t="shared" si="0"/>
        <v>SATURDAY</v>
      </c>
      <c r="J6" s="10" t="s">
        <v>3</v>
      </c>
      <c r="K6" s="11" t="s">
        <v>0</v>
      </c>
    </row>
    <row r="7" spans="1:11" s="3" customFormat="1" ht="19.5" customHeight="1" x14ac:dyDescent="0.35">
      <c r="A7"/>
      <c r="B7" s="32">
        <f t="array" ref="B7:H7">DaysAndWeeks+DATE(CalendarYear,1,1)-WEEKDAY(DATE(CalendarYear,1,1),(WeekStart="Monday")+1)+1</f>
        <v>45655</v>
      </c>
      <c r="C7" s="14">
        <v>45656</v>
      </c>
      <c r="D7" s="14">
        <v>45657</v>
      </c>
      <c r="E7" s="14">
        <v>45658</v>
      </c>
      <c r="F7" s="14">
        <v>45659</v>
      </c>
      <c r="G7" s="14">
        <v>45660</v>
      </c>
      <c r="H7" s="33">
        <v>45661</v>
      </c>
      <c r="J7" s="5"/>
      <c r="K7" s="8"/>
    </row>
    <row r="8" spans="1:11" s="3" customFormat="1" ht="19.5" customHeight="1" x14ac:dyDescent="0.35">
      <c r="A8"/>
      <c r="B8" s="117"/>
      <c r="C8" s="54"/>
      <c r="D8" s="117"/>
      <c r="E8" s="53" t="s">
        <v>69</v>
      </c>
      <c r="F8" s="55" t="s">
        <v>74</v>
      </c>
      <c r="G8" s="48"/>
      <c r="H8" s="57"/>
      <c r="J8" s="5"/>
      <c r="K8" s="8"/>
    </row>
    <row r="9" spans="1:11" s="3" customFormat="1" ht="19.5" customHeight="1" x14ac:dyDescent="0.35">
      <c r="A9"/>
      <c r="B9" s="117"/>
      <c r="C9" s="54"/>
      <c r="D9" s="54"/>
      <c r="E9" s="56" t="s">
        <v>76</v>
      </c>
      <c r="F9" s="54"/>
      <c r="G9" s="48"/>
      <c r="H9" s="57"/>
      <c r="J9" s="5"/>
      <c r="K9" s="8"/>
    </row>
    <row r="10" spans="1:11" ht="18.95" customHeight="1" x14ac:dyDescent="0.25">
      <c r="B10" s="58"/>
      <c r="C10" s="48"/>
      <c r="D10" s="48"/>
      <c r="E10" s="55" t="s">
        <v>75</v>
      </c>
      <c r="F10" s="48"/>
      <c r="G10" s="48"/>
      <c r="H10" s="57"/>
      <c r="J10" s="4"/>
    </row>
    <row r="11" spans="1:11" s="3" customFormat="1" ht="19.5" customHeight="1" x14ac:dyDescent="0.25">
      <c r="A11"/>
      <c r="B11" s="59"/>
      <c r="C11" s="60"/>
      <c r="D11" s="60"/>
      <c r="E11" s="117"/>
      <c r="F11" s="60"/>
      <c r="G11" s="60"/>
      <c r="H11" s="61"/>
    </row>
    <row r="12" spans="1:11" s="3" customFormat="1" ht="19.5" customHeight="1" x14ac:dyDescent="0.25">
      <c r="A12"/>
      <c r="B12" s="36">
        <f t="array" ref="B12:H12">DaysAndWeeks+DATE(CalendarYear,1,1)-WEEKDAY(DATE(CalendarYear,1,1),(WeekStart="Monday")+1)+8</f>
        <v>45662</v>
      </c>
      <c r="C12" s="19">
        <v>45663</v>
      </c>
      <c r="D12" s="19">
        <v>45664</v>
      </c>
      <c r="E12" s="19">
        <v>45665</v>
      </c>
      <c r="F12" s="19">
        <v>45666</v>
      </c>
      <c r="G12" s="19">
        <v>45667</v>
      </c>
      <c r="H12" s="37">
        <v>45668</v>
      </c>
    </row>
    <row r="13" spans="1:11" s="3" customFormat="1" ht="19.5" customHeight="1" x14ac:dyDescent="0.25">
      <c r="A13"/>
      <c r="B13" s="62"/>
      <c r="C13" s="63"/>
      <c r="D13" s="55" t="s">
        <v>70</v>
      </c>
      <c r="E13" s="56" t="s">
        <v>9</v>
      </c>
      <c r="F13" s="55" t="s">
        <v>74</v>
      </c>
      <c r="G13" s="63"/>
      <c r="H13" s="55" t="s">
        <v>71</v>
      </c>
    </row>
    <row r="14" spans="1:11" s="3" customFormat="1" ht="19.5" customHeight="1" x14ac:dyDescent="0.25">
      <c r="A14"/>
      <c r="B14" s="62"/>
      <c r="C14" s="63"/>
      <c r="D14" s="63"/>
      <c r="E14" s="63"/>
      <c r="F14" s="63"/>
      <c r="G14" s="63"/>
      <c r="H14" s="64"/>
    </row>
    <row r="15" spans="1:11" ht="18.95" customHeight="1" x14ac:dyDescent="0.25">
      <c r="B15" s="62"/>
      <c r="C15" s="63"/>
      <c r="D15" s="63"/>
      <c r="E15" s="63"/>
      <c r="F15" s="63"/>
      <c r="G15" s="63"/>
      <c r="H15" s="64"/>
      <c r="K15" s="6"/>
    </row>
    <row r="16" spans="1:11" s="3" customFormat="1" ht="19.5" customHeight="1" x14ac:dyDescent="0.25">
      <c r="A16"/>
      <c r="B16" s="65"/>
      <c r="C16" s="66"/>
      <c r="D16" s="66"/>
      <c r="E16" s="66"/>
      <c r="F16" s="66"/>
      <c r="G16" s="67"/>
      <c r="H16" s="68"/>
      <c r="J16" s="7"/>
    </row>
    <row r="17" spans="1:11" s="3" customFormat="1" ht="19.5" customHeight="1" x14ac:dyDescent="0.25">
      <c r="A17"/>
      <c r="B17" s="42">
        <f t="array" ref="B17:H17">DaysAndWeeks+DATE(CalendarYear,1,1)-WEEKDAY(DATE(CalendarYear,1,1),(WeekStart="Monday")+1)+15</f>
        <v>45669</v>
      </c>
      <c r="C17" s="20">
        <v>45670</v>
      </c>
      <c r="D17" s="20">
        <v>45671</v>
      </c>
      <c r="E17" s="20">
        <v>45672</v>
      </c>
      <c r="F17" s="20">
        <v>45673</v>
      </c>
      <c r="G17" s="20">
        <v>45674</v>
      </c>
      <c r="H17" s="43">
        <v>45675</v>
      </c>
      <c r="J17" s="7"/>
    </row>
    <row r="18" spans="1:11" s="3" customFormat="1" ht="19.5" customHeight="1" x14ac:dyDescent="0.25">
      <c r="A18"/>
      <c r="B18" s="58"/>
      <c r="C18" s="117"/>
      <c r="D18" s="55" t="s">
        <v>70</v>
      </c>
      <c r="E18" s="56" t="s">
        <v>77</v>
      </c>
      <c r="F18" s="55" t="s">
        <v>81</v>
      </c>
      <c r="G18" s="69" t="s">
        <v>72</v>
      </c>
      <c r="H18" s="57"/>
      <c r="J18" s="7"/>
    </row>
    <row r="19" spans="1:11" s="3" customFormat="1" ht="19.5" customHeight="1" x14ac:dyDescent="0.25">
      <c r="A19"/>
      <c r="B19" s="58"/>
      <c r="C19" s="117"/>
      <c r="D19" s="54"/>
      <c r="E19" s="54"/>
      <c r="F19" s="54"/>
      <c r="G19" s="54"/>
      <c r="H19" s="57"/>
      <c r="J19" s="7"/>
    </row>
    <row r="20" spans="1:11" ht="18.95" customHeight="1" x14ac:dyDescent="0.25">
      <c r="B20" s="58"/>
      <c r="C20" s="54"/>
      <c r="D20" s="54"/>
      <c r="E20" s="54"/>
      <c r="F20" s="54"/>
      <c r="G20" s="54"/>
      <c r="H20" s="57"/>
      <c r="K20" s="6"/>
    </row>
    <row r="21" spans="1:11" s="3" customFormat="1" ht="19.5" customHeight="1" x14ac:dyDescent="0.25">
      <c r="A21"/>
      <c r="B21" s="59"/>
      <c r="C21" s="70"/>
      <c r="D21" s="70"/>
      <c r="E21" s="70"/>
      <c r="F21" s="70"/>
      <c r="G21" s="70"/>
      <c r="H21" s="61"/>
    </row>
    <row r="22" spans="1:11" s="3" customFormat="1" ht="19.5" customHeight="1" x14ac:dyDescent="0.25">
      <c r="A22"/>
      <c r="B22" s="36">
        <f t="array" ref="B22:H22">DaysAndWeeks+DATE(CalendarYear,1,1)-WEEKDAY(DATE(CalendarYear,1,1),(WeekStart="Monday")+1)+22</f>
        <v>45676</v>
      </c>
      <c r="C22" s="19">
        <v>45677</v>
      </c>
      <c r="D22" s="19">
        <v>45678</v>
      </c>
      <c r="E22" s="19">
        <v>45679</v>
      </c>
      <c r="F22" s="19">
        <v>45680</v>
      </c>
      <c r="G22" s="19">
        <v>45681</v>
      </c>
      <c r="H22" s="37">
        <v>45682</v>
      </c>
    </row>
    <row r="23" spans="1:11" s="3" customFormat="1" ht="19.5" customHeight="1" x14ac:dyDescent="0.25">
      <c r="A23"/>
      <c r="B23" s="62"/>
      <c r="C23" s="53" t="s">
        <v>68</v>
      </c>
      <c r="D23" s="55" t="s">
        <v>70</v>
      </c>
      <c r="E23" s="56" t="s">
        <v>78</v>
      </c>
      <c r="F23" s="55" t="s">
        <v>82</v>
      </c>
      <c r="G23" s="63"/>
      <c r="H23" s="64"/>
    </row>
    <row r="24" spans="1:11" s="3" customFormat="1" ht="19.5" customHeight="1" x14ac:dyDescent="0.25">
      <c r="A24"/>
      <c r="B24" s="62"/>
      <c r="C24" s="55" t="s">
        <v>73</v>
      </c>
      <c r="D24" s="63"/>
      <c r="E24" s="63"/>
      <c r="F24" s="63"/>
      <c r="G24" s="63"/>
      <c r="H24" s="64"/>
    </row>
    <row r="25" spans="1:11" ht="18.95" customHeight="1" x14ac:dyDescent="0.25">
      <c r="B25" s="62"/>
      <c r="C25" s="63"/>
      <c r="D25" s="63"/>
      <c r="E25" s="63"/>
      <c r="F25" s="63"/>
      <c r="G25" s="63"/>
      <c r="H25" s="64"/>
      <c r="K25" s="6"/>
    </row>
    <row r="26" spans="1:11" s="3" customFormat="1" ht="19.5" customHeight="1" x14ac:dyDescent="0.25">
      <c r="A26"/>
      <c r="B26" s="65"/>
      <c r="C26" s="66"/>
      <c r="D26" s="66"/>
      <c r="E26" s="66"/>
      <c r="F26" s="66"/>
      <c r="G26" s="67"/>
      <c r="H26" s="68"/>
    </row>
    <row r="27" spans="1:11" s="3" customFormat="1" ht="19.5" customHeight="1" x14ac:dyDescent="0.25">
      <c r="A27"/>
      <c r="B27" s="42">
        <f t="array" ref="B27:H27">DaysAndWeeks+DATE(CalendarYear,1,1)-WEEKDAY(DATE(CalendarYear,1,1),(WeekStart="Monday")+1)+29</f>
        <v>45683</v>
      </c>
      <c r="C27" s="20">
        <v>45684</v>
      </c>
      <c r="D27" s="20">
        <v>45685</v>
      </c>
      <c r="E27" s="20">
        <v>45686</v>
      </c>
      <c r="F27" s="20">
        <v>45687</v>
      </c>
      <c r="G27" s="20">
        <v>45688</v>
      </c>
      <c r="H27" s="43">
        <v>45689</v>
      </c>
    </row>
    <row r="28" spans="1:11" s="3" customFormat="1" ht="19.5" customHeight="1" x14ac:dyDescent="0.25">
      <c r="A28"/>
      <c r="B28" s="58"/>
      <c r="C28" s="54"/>
      <c r="D28" s="55" t="s">
        <v>70</v>
      </c>
      <c r="E28" s="54"/>
      <c r="F28" s="54"/>
      <c r="G28" s="54"/>
      <c r="H28" s="57"/>
    </row>
    <row r="29" spans="1:11" s="3" customFormat="1" ht="19.5" customHeight="1" x14ac:dyDescent="0.25">
      <c r="A29"/>
      <c r="B29" s="58"/>
      <c r="C29" s="48"/>
      <c r="D29" s="48"/>
      <c r="E29" s="48"/>
      <c r="F29" s="48"/>
      <c r="G29" s="48"/>
      <c r="H29" s="57"/>
    </row>
    <row r="30" spans="1:11" ht="18.95" customHeight="1" x14ac:dyDescent="0.25">
      <c r="B30" s="58"/>
      <c r="C30" s="48"/>
      <c r="D30" s="48"/>
      <c r="E30" s="48"/>
      <c r="F30" s="48"/>
      <c r="G30" s="48"/>
      <c r="H30" s="57"/>
      <c r="K30" s="6"/>
    </row>
    <row r="31" spans="1:11" s="3" customFormat="1" ht="19.5" customHeight="1" x14ac:dyDescent="0.25">
      <c r="A31"/>
      <c r="B31" s="59"/>
      <c r="C31" s="60"/>
      <c r="D31" s="60"/>
      <c r="E31" s="60"/>
      <c r="F31" s="60"/>
      <c r="G31" s="60"/>
      <c r="H31" s="61"/>
    </row>
    <row r="32" spans="1:11" s="3" customFormat="1" ht="19.5" customHeight="1" x14ac:dyDescent="0.25">
      <c r="A32"/>
      <c r="B32" s="36">
        <f t="array" ref="B32:C32">DaysAndWeeks+DATE(CalendarYear,1,1)-WEEKDAY(DATE(CalendarYear,1,1),(WeekStart="Monday")+1)+36</f>
        <v>45690</v>
      </c>
      <c r="C32" s="19">
        <v>45691</v>
      </c>
      <c r="D32" s="90" t="s">
        <v>5</v>
      </c>
      <c r="E32" s="91"/>
      <c r="F32" s="92"/>
      <c r="G32" s="90" t="s">
        <v>6</v>
      </c>
      <c r="H32" s="93"/>
    </row>
    <row r="33" spans="1:8" s="3" customFormat="1" ht="19.5" customHeight="1" x14ac:dyDescent="0.25">
      <c r="A33"/>
      <c r="B33" s="71"/>
      <c r="C33" s="72"/>
      <c r="D33" s="94" t="s">
        <v>84</v>
      </c>
      <c r="E33" s="95"/>
      <c r="F33" s="96"/>
      <c r="G33" s="97" t="s">
        <v>15</v>
      </c>
      <c r="H33" s="98"/>
    </row>
    <row r="34" spans="1:8" s="3" customFormat="1" ht="19.5" customHeight="1" x14ac:dyDescent="0.25">
      <c r="A34"/>
      <c r="B34" s="71"/>
      <c r="C34" s="72"/>
      <c r="D34" s="79" t="s">
        <v>79</v>
      </c>
      <c r="E34" s="80"/>
      <c r="F34" s="81"/>
      <c r="G34" s="97"/>
      <c r="H34" s="98"/>
    </row>
    <row r="35" spans="1:8" ht="18.95" customHeight="1" x14ac:dyDescent="0.25">
      <c r="B35" s="71"/>
      <c r="C35" s="72"/>
      <c r="D35" s="79" t="s">
        <v>80</v>
      </c>
      <c r="E35" s="80"/>
      <c r="F35" s="81"/>
      <c r="G35" s="82" t="s">
        <v>16</v>
      </c>
      <c r="H35" s="83"/>
    </row>
    <row r="36" spans="1:8" ht="15" customHeight="1" x14ac:dyDescent="0.25">
      <c r="B36" s="73"/>
      <c r="C36" s="74"/>
      <c r="D36" s="120" t="s">
        <v>86</v>
      </c>
      <c r="E36" s="118"/>
      <c r="F36" s="119"/>
      <c r="G36" s="84"/>
      <c r="H36" s="85"/>
    </row>
    <row r="37" spans="1:8" x14ac:dyDescent="0.25">
      <c r="D37" s="86"/>
      <c r="E37" s="86"/>
      <c r="F37" s="86"/>
    </row>
  </sheetData>
  <mergeCells count="17">
    <mergeCell ref="J4:K4"/>
    <mergeCell ref="D32:F32"/>
    <mergeCell ref="G32:H32"/>
    <mergeCell ref="D33:F33"/>
    <mergeCell ref="G33:H34"/>
    <mergeCell ref="D34:F34"/>
    <mergeCell ref="B1:D4"/>
    <mergeCell ref="E1:F1"/>
    <mergeCell ref="G1:H1"/>
    <mergeCell ref="E2:F2"/>
    <mergeCell ref="E3:F3"/>
    <mergeCell ref="E4:F4"/>
    <mergeCell ref="D35:F35"/>
    <mergeCell ref="G35:H36"/>
    <mergeCell ref="D36:F36"/>
    <mergeCell ref="D37:F37"/>
    <mergeCell ref="G2:H2"/>
  </mergeCells>
  <conditionalFormatting sqref="B7:G8 B10:G10 B9:D9 F9:G9">
    <cfRule type="expression" dxfId="33" priority="7">
      <formula>DAY(B7)&gt;8</formula>
    </cfRule>
  </conditionalFormatting>
  <conditionalFormatting sqref="B18:G20">
    <cfRule type="expression" dxfId="1" priority="6">
      <formula>DAY(B18)&gt;8</formula>
    </cfRule>
  </conditionalFormatting>
  <conditionalFormatting sqref="B28:G30">
    <cfRule type="expression" dxfId="32" priority="11">
      <formula>DAY(B28)&gt;8</formula>
    </cfRule>
  </conditionalFormatting>
  <conditionalFormatting sqref="B27:H27 B32:C35">
    <cfRule type="expression" dxfId="31" priority="23">
      <formula>AND(DAY(B27)&gt;=1,DAY(B27)&lt;=15)</formula>
    </cfRule>
  </conditionalFormatting>
  <conditionalFormatting sqref="D23:F23">
    <cfRule type="expression" dxfId="30" priority="4">
      <formula>DAY(D23)&gt;8</formula>
    </cfRule>
  </conditionalFormatting>
  <conditionalFormatting sqref="D13:F13">
    <cfRule type="expression" dxfId="29" priority="8">
      <formula>DAY(D13)&gt;8</formula>
    </cfRule>
  </conditionalFormatting>
  <conditionalFormatting sqref="H13">
    <cfRule type="expression" dxfId="28" priority="18">
      <formula>DAY(H13)&gt;8</formula>
    </cfRule>
  </conditionalFormatting>
  <conditionalFormatting sqref="E11">
    <cfRule type="expression" dxfId="3" priority="3">
      <formula>DAY(E11)&gt;8</formula>
    </cfRule>
  </conditionalFormatting>
  <conditionalFormatting sqref="E9">
    <cfRule type="expression" dxfId="2" priority="2">
      <formula>DAY(E9)&gt;8</formula>
    </cfRule>
  </conditionalFormatting>
  <conditionalFormatting sqref="C23:C24">
    <cfRule type="expression" dxfId="0" priority="1">
      <formula>DAY(C23)&gt;8</formula>
    </cfRule>
  </conditionalFormatting>
  <dataValidations count="12"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 B10" xr:uid="{AC50708C-7858-435A-94F6-60606044BB7D}"/>
    <dataValidation allowBlank="1" showInputMessage="1" showErrorMessage="1" prompt="Enter Notes in the cell at right" sqref="D32:D35" xr:uid="{BEA04C0A-78E9-46A3-A97C-54B0B7C01EC4}"/>
    <dataValidation allowBlank="1" showInputMessage="1" showErrorMessage="1" prompt="This row &amp; rows 6, 8, 10, 12, &amp; 14 are cells for entering daily notes related to the calendar day in the cell above" sqref="B11" xr:uid="{D68415AF-EA6D-4AEF-8558-FA914EB49A9D}"/>
    <dataValidation allowBlank="1" showInputMessage="1" showErrorMessage="1" prompt="Automatically determined weekday" sqref="C6:H6" xr:uid="{B687193C-78C4-4F93-886B-6F34B34F6FAF}"/>
    <dataValidation allowBlank="1" showInputMessage="1" showErrorMessage="1" prompt="The year in this cell is automatically updated based on the year entered in cell K2. Calendar below has dates for previous and next month with lighter font shade" sqref="B1" xr:uid="{14416E9C-DD5E-4F23-82EB-A39288D2D97C}"/>
    <dataValidation allowBlank="1" showInputMessage="1" showErrorMessage="1" prompt="This row contains weekday names for this calendar. This cell contains the starting day of the week. To change week start day, enter a new weekday in cell K3, in this worksheet" sqref="B6" xr:uid="{3329B627-F2A6-4573-89F1-3F19A5482EDF}"/>
    <dataValidation allowBlank="1" showInputMessage="1" showErrorMessage="1" prompt="Enter year in this cell" sqref="K5" xr:uid="{989AD906-D7A6-40BA-A957-AF1D3691DB11}"/>
    <dataValidation allowBlank="1" showInputMessage="1" showErrorMessage="1" prompt="Select week start day in cell at right" sqref="J6:J9" xr:uid="{4816D175-7BB1-4C33-B155-E3D13EC9B8C2}"/>
    <dataValidation allowBlank="1" showInputMessage="1" showErrorMessage="1" prompt="Enter year in cell at right" sqref="J5" xr:uid="{052DC8B8-D85A-48E6-8915-6041DF1A8F7A}"/>
    <dataValidation allowBlank="1" showInputMessage="1" showErrorMessage="1" prompt="Enter year and select calendar start day in cells below. These Calendar Settings cells will not print" sqref="J4:K4" xr:uid="{FAE98793-F888-40FC-BC78-7FFD45DBC528}"/>
    <dataValidation allowBlank="1" showInputMessage="1" showErrorMessage="1" prompt="Create a custom one-month calendar in this workbook. Customize year and starting day of the week for all months with this January worksheet. Each month is on a separate worksheet" sqref="A4" xr:uid="{6F02DA13-9B8E-4CFD-B5AF-40591E3425F6}"/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K6:K9" xr:uid="{A953391A-BDD6-447E-9D1E-80F0FA529DDF}">
      <formula1>"SUNDAY,MONDAY"</formula1>
    </dataValidation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499984740745262"/>
    <pageSetUpPr autoPageBreaks="0" fitToPage="1"/>
  </sheetPr>
  <dimension ref="A1:K37"/>
  <sheetViews>
    <sheetView showGridLines="0" tabSelected="1" zoomScaleNormal="100" workbookViewId="0">
      <selection activeCell="C10" sqref="C10"/>
    </sheetView>
  </sheetViews>
  <sheetFormatPr defaultColWidth="8.625" defaultRowHeight="15" x14ac:dyDescent="0.25"/>
  <cols>
    <col min="1" max="1" width="2.5" customWidth="1"/>
    <col min="2" max="8" width="30.625" customWidth="1"/>
    <col min="9" max="9" width="2.625" customWidth="1"/>
    <col min="10" max="10" width="15.625" customWidth="1"/>
    <col min="11" max="11" width="13.625" customWidth="1"/>
  </cols>
  <sheetData>
    <row r="1" spans="1:11" ht="18.95" customHeight="1" x14ac:dyDescent="0.25">
      <c r="B1" s="99" t="str">
        <f>"January "&amp;CalendarYear</f>
        <v>January 2025</v>
      </c>
      <c r="C1" s="99"/>
      <c r="D1" s="99"/>
      <c r="E1" s="101" t="s">
        <v>7</v>
      </c>
      <c r="F1" s="102"/>
      <c r="G1" s="103" t="s">
        <v>11</v>
      </c>
      <c r="H1" s="104"/>
    </row>
    <row r="2" spans="1:11" ht="18.95" customHeight="1" x14ac:dyDescent="0.25">
      <c r="B2" s="99"/>
      <c r="C2" s="99"/>
      <c r="D2" s="99"/>
      <c r="E2" s="105" t="s">
        <v>8</v>
      </c>
      <c r="F2" s="106"/>
      <c r="G2" s="87" t="s">
        <v>83</v>
      </c>
      <c r="H2" s="88"/>
    </row>
    <row r="3" spans="1:11" ht="18.95" customHeight="1" x14ac:dyDescent="0.25">
      <c r="B3" s="99"/>
      <c r="C3" s="99"/>
      <c r="D3" s="99"/>
      <c r="E3" s="107" t="s">
        <v>9</v>
      </c>
      <c r="F3" s="108"/>
      <c r="G3" s="22" t="s">
        <v>13</v>
      </c>
      <c r="H3" s="21" t="s">
        <v>14</v>
      </c>
    </row>
    <row r="4" spans="1:11" s="1" customFormat="1" ht="18.95" customHeight="1" thickBot="1" x14ac:dyDescent="0.3">
      <c r="A4"/>
      <c r="B4" s="100"/>
      <c r="C4" s="100"/>
      <c r="D4" s="100"/>
      <c r="E4" s="109" t="s">
        <v>10</v>
      </c>
      <c r="F4" s="110"/>
      <c r="G4" s="23" t="s">
        <v>4</v>
      </c>
      <c r="H4" s="52" t="s">
        <v>12</v>
      </c>
      <c r="J4" s="89" t="s">
        <v>1</v>
      </c>
      <c r="K4" s="89"/>
    </row>
    <row r="5" spans="1:11" s="2" customFormat="1" ht="21.75" customHeight="1" x14ac:dyDescent="0.25">
      <c r="A5"/>
      <c r="B5" s="26"/>
      <c r="C5" s="26"/>
      <c r="D5" s="26"/>
      <c r="E5" s="27"/>
      <c r="F5" s="28"/>
      <c r="G5" s="24"/>
      <c r="H5" s="25"/>
      <c r="J5" s="10" t="s">
        <v>2</v>
      </c>
      <c r="K5" s="11">
        <v>2025</v>
      </c>
    </row>
    <row r="6" spans="1:11" s="3" customFormat="1" ht="19.5" customHeight="1" x14ac:dyDescent="0.25">
      <c r="A6"/>
      <c r="B6" s="30" t="str">
        <f>WeekStart</f>
        <v>SUNDAY</v>
      </c>
      <c r="C6" s="29" t="str">
        <f t="shared" ref="C6:H6" si="0">UPPER(TEXT(C7,"dddd"))</f>
        <v>MONDAY</v>
      </c>
      <c r="D6" s="29" t="str">
        <f>UPPER(TEXT(D7,"dddd"))</f>
        <v>TUESDAY</v>
      </c>
      <c r="E6" s="29" t="str">
        <f t="shared" si="0"/>
        <v>WEDNESDAY</v>
      </c>
      <c r="F6" s="29" t="str">
        <f t="shared" si="0"/>
        <v>THURSDAY</v>
      </c>
      <c r="G6" s="9" t="str">
        <f t="shared" si="0"/>
        <v>FRIDAY</v>
      </c>
      <c r="H6" s="31" t="str">
        <f t="shared" si="0"/>
        <v>SATURDAY</v>
      </c>
      <c r="J6" s="10" t="s">
        <v>3</v>
      </c>
      <c r="K6" s="11" t="s">
        <v>0</v>
      </c>
    </row>
    <row r="7" spans="1:11" s="3" customFormat="1" ht="19.5" customHeight="1" x14ac:dyDescent="0.35">
      <c r="A7"/>
      <c r="B7" s="32">
        <f t="array" ref="B7:H7">DaysAndWeeks+DATE(CalendarYear,1,1)-WEEKDAY(DATE(CalendarYear,1,1),(WeekStart="Monday")+1)+1</f>
        <v>45655</v>
      </c>
      <c r="C7" s="14">
        <v>45656</v>
      </c>
      <c r="D7" s="14">
        <v>45657</v>
      </c>
      <c r="E7" s="14">
        <v>45658</v>
      </c>
      <c r="F7" s="14">
        <v>45659</v>
      </c>
      <c r="G7" s="14">
        <v>45660</v>
      </c>
      <c r="H7" s="33">
        <v>45661</v>
      </c>
      <c r="J7" s="5"/>
      <c r="K7" s="8"/>
    </row>
    <row r="8" spans="1:11" s="3" customFormat="1" ht="19.5" customHeight="1" x14ac:dyDescent="0.35">
      <c r="A8"/>
      <c r="B8" s="32"/>
      <c r="C8" s="14"/>
      <c r="D8" s="14"/>
      <c r="E8" s="14"/>
      <c r="F8" s="14"/>
      <c r="G8" s="14"/>
      <c r="H8" s="33"/>
      <c r="J8" s="5"/>
      <c r="K8" s="8"/>
    </row>
    <row r="9" spans="1:11" s="3" customFormat="1" ht="19.5" customHeight="1" x14ac:dyDescent="0.35">
      <c r="A9"/>
      <c r="B9" s="32"/>
      <c r="C9" s="14"/>
      <c r="D9" s="14"/>
      <c r="E9" s="14"/>
      <c r="F9" s="14"/>
      <c r="G9" s="14"/>
      <c r="H9" s="33"/>
      <c r="J9" s="5"/>
      <c r="K9" s="8"/>
    </row>
    <row r="10" spans="1:11" ht="18.95" customHeight="1" x14ac:dyDescent="0.2">
      <c r="B10" s="32"/>
      <c r="C10" s="14"/>
      <c r="D10" s="14"/>
      <c r="E10" s="14"/>
      <c r="F10" s="14"/>
      <c r="G10" s="14"/>
      <c r="H10" s="33"/>
      <c r="J10" s="4"/>
    </row>
    <row r="11" spans="1:11" s="3" customFormat="1" ht="19.5" customHeight="1" x14ac:dyDescent="0.25">
      <c r="A11"/>
      <c r="B11" s="34"/>
      <c r="C11" s="15"/>
      <c r="D11" s="15"/>
      <c r="E11" s="15"/>
      <c r="F11" s="13"/>
      <c r="G11" s="13"/>
      <c r="H11" s="35"/>
    </row>
    <row r="12" spans="1:11" s="3" customFormat="1" ht="19.5" customHeight="1" x14ac:dyDescent="0.25">
      <c r="A12"/>
      <c r="B12" s="36">
        <f t="array" ref="B12:H12">DaysAndWeeks+DATE(CalendarYear,1,1)-WEEKDAY(DATE(CalendarYear,1,1),(WeekStart="Monday")+1)+8</f>
        <v>45662</v>
      </c>
      <c r="C12" s="19">
        <v>45663</v>
      </c>
      <c r="D12" s="19">
        <v>45664</v>
      </c>
      <c r="E12" s="19">
        <v>45665</v>
      </c>
      <c r="F12" s="19">
        <v>45666</v>
      </c>
      <c r="G12" s="19">
        <v>45667</v>
      </c>
      <c r="H12" s="37">
        <v>45668</v>
      </c>
    </row>
    <row r="13" spans="1:11" s="3" customFormat="1" ht="19.5" customHeight="1" x14ac:dyDescent="0.25">
      <c r="A13"/>
      <c r="B13" s="38"/>
      <c r="C13" s="16"/>
      <c r="D13" s="16"/>
      <c r="E13" s="16"/>
      <c r="F13" s="16"/>
      <c r="G13" s="16"/>
      <c r="H13" s="39"/>
    </row>
    <row r="14" spans="1:11" s="3" customFormat="1" ht="19.5" customHeight="1" x14ac:dyDescent="0.25">
      <c r="A14"/>
      <c r="B14" s="38"/>
      <c r="C14" s="16"/>
      <c r="D14" s="16"/>
      <c r="E14" s="16"/>
      <c r="F14" s="16"/>
      <c r="G14" s="16"/>
      <c r="H14" s="39"/>
    </row>
    <row r="15" spans="1:11" ht="18.95" customHeight="1" x14ac:dyDescent="0.2">
      <c r="B15" s="38"/>
      <c r="C15" s="16"/>
      <c r="D15" s="16"/>
      <c r="E15" s="16"/>
      <c r="F15" s="16"/>
      <c r="G15" s="16"/>
      <c r="H15" s="39"/>
      <c r="K15" s="6"/>
    </row>
    <row r="16" spans="1:11" s="3" customFormat="1" ht="19.5" customHeight="1" x14ac:dyDescent="0.25">
      <c r="A16"/>
      <c r="B16" s="40"/>
      <c r="C16" s="17"/>
      <c r="D16" s="17"/>
      <c r="E16" s="17"/>
      <c r="F16" s="17"/>
      <c r="G16" s="18"/>
      <c r="H16" s="41"/>
      <c r="J16" s="7"/>
    </row>
    <row r="17" spans="1:11" s="3" customFormat="1" ht="19.5" customHeight="1" x14ac:dyDescent="0.25">
      <c r="A17"/>
      <c r="B17" s="42">
        <f t="array" ref="B17:H17">DaysAndWeeks+DATE(CalendarYear,1,1)-WEEKDAY(DATE(CalendarYear,1,1),(WeekStart="Monday")+1)+15</f>
        <v>45669</v>
      </c>
      <c r="C17" s="20">
        <v>45670</v>
      </c>
      <c r="D17" s="20">
        <v>45671</v>
      </c>
      <c r="E17" s="20">
        <v>45672</v>
      </c>
      <c r="F17" s="20">
        <v>45673</v>
      </c>
      <c r="G17" s="20">
        <v>45674</v>
      </c>
      <c r="H17" s="43">
        <v>45675</v>
      </c>
      <c r="J17" s="7"/>
    </row>
    <row r="18" spans="1:11" s="3" customFormat="1" ht="19.5" customHeight="1" x14ac:dyDescent="0.25">
      <c r="A18"/>
      <c r="B18" s="32"/>
      <c r="C18" s="14"/>
      <c r="D18" s="14"/>
      <c r="E18" s="14"/>
      <c r="F18" s="14"/>
      <c r="G18" s="14"/>
      <c r="H18" s="33"/>
      <c r="J18" s="7"/>
    </row>
    <row r="19" spans="1:11" s="3" customFormat="1" ht="19.5" customHeight="1" x14ac:dyDescent="0.25">
      <c r="A19"/>
      <c r="B19" s="32"/>
      <c r="C19" s="14"/>
      <c r="D19" s="14"/>
      <c r="E19" s="14"/>
      <c r="F19" s="14"/>
      <c r="G19" s="14"/>
      <c r="H19" s="33"/>
      <c r="J19" s="7"/>
    </row>
    <row r="20" spans="1:11" ht="18.95" customHeight="1" x14ac:dyDescent="0.2">
      <c r="B20" s="32"/>
      <c r="C20" s="14"/>
      <c r="D20" s="14"/>
      <c r="E20" s="14"/>
      <c r="F20" s="14"/>
      <c r="G20" s="14"/>
      <c r="H20" s="33"/>
      <c r="K20" s="6"/>
    </row>
    <row r="21" spans="1:11" s="3" customFormat="1" ht="19.5" customHeight="1" x14ac:dyDescent="0.25">
      <c r="A21"/>
      <c r="B21" s="34"/>
      <c r="C21" s="15"/>
      <c r="D21" s="15"/>
      <c r="E21" s="15"/>
      <c r="F21" s="13"/>
      <c r="G21" s="13"/>
      <c r="H21" s="35"/>
    </row>
    <row r="22" spans="1:11" s="3" customFormat="1" ht="19.5" customHeight="1" x14ac:dyDescent="0.25">
      <c r="A22"/>
      <c r="B22" s="36">
        <f t="array" ref="B22:H22">DaysAndWeeks+DATE(CalendarYear,1,1)-WEEKDAY(DATE(CalendarYear,1,1),(WeekStart="Monday")+1)+22</f>
        <v>45676</v>
      </c>
      <c r="C22" s="19">
        <v>45677</v>
      </c>
      <c r="D22" s="19">
        <v>45678</v>
      </c>
      <c r="E22" s="19">
        <v>45679</v>
      </c>
      <c r="F22" s="19">
        <v>45680</v>
      </c>
      <c r="G22" s="19">
        <v>45681</v>
      </c>
      <c r="H22" s="37">
        <v>45682</v>
      </c>
    </row>
    <row r="23" spans="1:11" s="3" customFormat="1" ht="19.5" customHeight="1" x14ac:dyDescent="0.25">
      <c r="A23"/>
      <c r="B23" s="38"/>
      <c r="C23" s="16"/>
      <c r="D23" s="16"/>
      <c r="E23" s="16"/>
      <c r="F23" s="16"/>
      <c r="G23" s="16"/>
      <c r="H23" s="39"/>
    </row>
    <row r="24" spans="1:11" s="3" customFormat="1" ht="19.5" customHeight="1" x14ac:dyDescent="0.25">
      <c r="A24"/>
      <c r="B24" s="38"/>
      <c r="C24" s="16"/>
      <c r="D24" s="16"/>
      <c r="E24" s="16"/>
      <c r="F24" s="16"/>
      <c r="G24" s="16"/>
      <c r="H24" s="39"/>
    </row>
    <row r="25" spans="1:11" ht="18.95" customHeight="1" x14ac:dyDescent="0.2">
      <c r="B25" s="38"/>
      <c r="C25" s="16"/>
      <c r="D25" s="16"/>
      <c r="E25" s="16"/>
      <c r="F25" s="16"/>
      <c r="G25" s="16"/>
      <c r="H25" s="39"/>
      <c r="K25" s="6"/>
    </row>
    <row r="26" spans="1:11" s="3" customFormat="1" ht="19.5" customHeight="1" x14ac:dyDescent="0.25">
      <c r="A26"/>
      <c r="B26" s="40"/>
      <c r="C26" s="17"/>
      <c r="D26" s="17"/>
      <c r="E26" s="17"/>
      <c r="F26" s="17"/>
      <c r="G26" s="18"/>
      <c r="H26" s="41"/>
    </row>
    <row r="27" spans="1:11" s="3" customFormat="1" ht="19.5" customHeight="1" x14ac:dyDescent="0.25">
      <c r="A27"/>
      <c r="B27" s="42">
        <f t="array" ref="B27:H27">DaysAndWeeks+DATE(CalendarYear,1,1)-WEEKDAY(DATE(CalendarYear,1,1),(WeekStart="Monday")+1)+29</f>
        <v>45683</v>
      </c>
      <c r="C27" s="20">
        <v>45684</v>
      </c>
      <c r="D27" s="20">
        <v>45685</v>
      </c>
      <c r="E27" s="20">
        <v>45686</v>
      </c>
      <c r="F27" s="20">
        <v>45687</v>
      </c>
      <c r="G27" s="20">
        <v>45688</v>
      </c>
      <c r="H27" s="43">
        <v>45689</v>
      </c>
    </row>
    <row r="28" spans="1:11" s="3" customFormat="1" ht="19.5" customHeight="1" x14ac:dyDescent="0.25">
      <c r="A28"/>
      <c r="B28" s="32"/>
      <c r="C28" s="14"/>
      <c r="D28" s="14"/>
      <c r="E28" s="14"/>
      <c r="F28" s="14"/>
      <c r="G28" s="14"/>
      <c r="H28" s="33"/>
    </row>
    <row r="29" spans="1:11" s="3" customFormat="1" ht="19.5" customHeight="1" x14ac:dyDescent="0.25">
      <c r="A29"/>
      <c r="B29" s="32"/>
      <c r="C29" s="14"/>
      <c r="D29" s="14"/>
      <c r="E29" s="14"/>
      <c r="F29" s="14"/>
      <c r="G29" s="14"/>
      <c r="H29" s="33"/>
    </row>
    <row r="30" spans="1:11" ht="18.95" customHeight="1" x14ac:dyDescent="0.2">
      <c r="B30" s="32"/>
      <c r="C30" s="14"/>
      <c r="D30" s="14"/>
      <c r="E30" s="14"/>
      <c r="F30" s="14"/>
      <c r="G30" s="14"/>
      <c r="H30" s="33"/>
      <c r="K30" s="6"/>
    </row>
    <row r="31" spans="1:11" s="3" customFormat="1" ht="19.5" customHeight="1" x14ac:dyDescent="0.25">
      <c r="A31"/>
      <c r="B31" s="34"/>
      <c r="C31" s="15"/>
      <c r="D31" s="15"/>
      <c r="E31" s="15"/>
      <c r="F31" s="13"/>
      <c r="G31" s="13"/>
      <c r="H31" s="44"/>
    </row>
    <row r="32" spans="1:11" s="3" customFormat="1" ht="19.5" customHeight="1" x14ac:dyDescent="0.25">
      <c r="A32"/>
      <c r="B32" s="36">
        <f t="array" ref="B32:C32">DaysAndWeeks+DATE(CalendarYear,1,1)-WEEKDAY(DATE(CalendarYear,1,1),(WeekStart="Monday")+1)+36</f>
        <v>45690</v>
      </c>
      <c r="C32" s="19">
        <v>45691</v>
      </c>
      <c r="D32" s="111" t="s">
        <v>5</v>
      </c>
      <c r="E32" s="112"/>
      <c r="F32" s="113"/>
      <c r="G32" s="111" t="s">
        <v>6</v>
      </c>
      <c r="H32" s="114"/>
    </row>
    <row r="33" spans="1:8" s="3" customFormat="1" ht="19.5" customHeight="1" x14ac:dyDescent="0.25">
      <c r="A33"/>
      <c r="B33" s="45"/>
      <c r="C33" s="12"/>
      <c r="D33" s="94" t="s">
        <v>84</v>
      </c>
      <c r="E33" s="95"/>
      <c r="F33" s="96"/>
      <c r="G33" s="97" t="s">
        <v>15</v>
      </c>
      <c r="H33" s="98"/>
    </row>
    <row r="34" spans="1:8" s="3" customFormat="1" ht="19.5" customHeight="1" x14ac:dyDescent="0.25">
      <c r="A34"/>
      <c r="B34" s="45"/>
      <c r="C34" s="12"/>
      <c r="D34" s="79" t="s">
        <v>79</v>
      </c>
      <c r="E34" s="80"/>
      <c r="F34" s="81"/>
      <c r="G34" s="97"/>
      <c r="H34" s="98"/>
    </row>
    <row r="35" spans="1:8" ht="18.95" customHeight="1" x14ac:dyDescent="0.2">
      <c r="B35" s="45"/>
      <c r="C35" s="12"/>
      <c r="D35" s="79" t="s">
        <v>80</v>
      </c>
      <c r="E35" s="80"/>
      <c r="F35" s="81"/>
      <c r="G35" s="82" t="s">
        <v>16</v>
      </c>
      <c r="H35" s="83"/>
    </row>
    <row r="36" spans="1:8" ht="15" customHeight="1" x14ac:dyDescent="0.25">
      <c r="B36" s="46"/>
      <c r="C36" s="47"/>
      <c r="D36" s="120" t="s">
        <v>86</v>
      </c>
      <c r="E36" s="118"/>
      <c r="F36" s="119"/>
      <c r="G36" s="84"/>
      <c r="H36" s="85"/>
    </row>
    <row r="37" spans="1:8" x14ac:dyDescent="0.25">
      <c r="D37" s="86"/>
      <c r="E37" s="86"/>
      <c r="F37" s="86"/>
    </row>
  </sheetData>
  <mergeCells count="17">
    <mergeCell ref="G2:H2"/>
    <mergeCell ref="B1:D4"/>
    <mergeCell ref="D37:F37"/>
    <mergeCell ref="G32:H32"/>
    <mergeCell ref="G33:H34"/>
    <mergeCell ref="D36:F36"/>
    <mergeCell ref="G1:H1"/>
    <mergeCell ref="E1:F1"/>
    <mergeCell ref="E2:F2"/>
    <mergeCell ref="E3:F3"/>
    <mergeCell ref="J4:K4"/>
    <mergeCell ref="D32:F32"/>
    <mergeCell ref="D33:F33"/>
    <mergeCell ref="D34:F34"/>
    <mergeCell ref="D35:F35"/>
    <mergeCell ref="G35:H36"/>
    <mergeCell ref="E4:F4"/>
  </mergeCells>
  <phoneticPr fontId="1" type="noConversion"/>
  <conditionalFormatting sqref="B7:G10">
    <cfRule type="expression" dxfId="27" priority="23">
      <formula>DAY(B7)&gt;8</formula>
    </cfRule>
  </conditionalFormatting>
  <conditionalFormatting sqref="B27:H30 B32:C35">
    <cfRule type="expression" dxfId="26" priority="24">
      <formula>AND(DAY(B27)&gt;=1,DAY(B27)&lt;=15)</formula>
    </cfRule>
  </conditionalFormatting>
  <dataValidations count="12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K6:K9" xr:uid="{00000000-0002-0000-0000-000000000000}">
      <formula1>"SUNDAY,MONDAY"</formula1>
    </dataValidation>
    <dataValidation allowBlank="1" showInputMessage="1" showErrorMessage="1" prompt="Create a custom one-month calendar in this workbook. Customize year and starting day of the week for all months with this January worksheet. Each month is on a separate worksheet" sqref="A4" xr:uid="{00000000-0002-0000-0000-000001000000}"/>
    <dataValidation allowBlank="1" showInputMessage="1" showErrorMessage="1" prompt="Enter year and select calendar start day in cells below. These Calendar Settings cells will not print" sqref="J4:K4" xr:uid="{00000000-0002-0000-0000-000002000000}"/>
    <dataValidation allowBlank="1" showInputMessage="1" showErrorMessage="1" prompt="Enter year in cell at right" sqref="J5" xr:uid="{00000000-0002-0000-0000-000003000000}"/>
    <dataValidation allowBlank="1" showInputMessage="1" showErrorMessage="1" prompt="Select week start day in cell at right" sqref="J6:J9" xr:uid="{00000000-0002-0000-0000-000004000000}"/>
    <dataValidation allowBlank="1" showInputMessage="1" showErrorMessage="1" prompt="Enter year in this cell" sqref="K5" xr:uid="{00000000-0002-0000-0000-000005000000}"/>
    <dataValidation allowBlank="1" showInputMessage="1" showErrorMessage="1" prompt="This row contains weekday names for this calendar. This cell contains the starting day of the week. To change week start day, enter a new weekday in cell K3, in this worksheet" sqref="B6" xr:uid="{00000000-0002-0000-0000-000006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0" xr:uid="{00000000-0002-0000-0000-000007000000}"/>
    <dataValidation allowBlank="1" showInputMessage="1" showErrorMessage="1" prompt="The year in this cell is automatically updated based on the year entered in cell K2. Calendar below has dates for previous and next month with lighter font shade" sqref="B1" xr:uid="{00000000-0002-0000-0000-000008000000}"/>
    <dataValidation allowBlank="1" showInputMessage="1" showErrorMessage="1" prompt="Automatically determined weekday" sqref="C6:H6" xr:uid="{00000000-0002-0000-0000-000009000000}"/>
    <dataValidation allowBlank="1" showInputMessage="1" showErrorMessage="1" prompt="This row &amp; rows 6, 8, 10, 12, &amp; 14 are cells for entering daily notes related to the calendar day in the cell above" sqref="B11" xr:uid="{00000000-0002-0000-0000-00000A000000}"/>
    <dataValidation allowBlank="1" showInputMessage="1" showErrorMessage="1" prompt="Enter Notes in the cell at right" sqref="D32:D35" xr:uid="{00000000-0002-0000-0000-00000C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  <pageSetUpPr fitToPage="1"/>
  </sheetPr>
  <dimension ref="A1:H37"/>
  <sheetViews>
    <sheetView showGridLines="0" workbookViewId="0">
      <selection activeCell="D11" sqref="D11"/>
    </sheetView>
  </sheetViews>
  <sheetFormatPr defaultColWidth="8.625" defaultRowHeight="15" x14ac:dyDescent="0.25"/>
  <cols>
    <col min="1" max="1" width="2.625" customWidth="1"/>
    <col min="2" max="8" width="30.625" customWidth="1"/>
    <col min="9" max="9" width="2.625" customWidth="1"/>
  </cols>
  <sheetData>
    <row r="1" spans="1:8" ht="18.75" customHeight="1" x14ac:dyDescent="0.25">
      <c r="B1" s="99" t="str">
        <f>"February "&amp;CalendarYear</f>
        <v>February 2025</v>
      </c>
      <c r="C1" s="99"/>
      <c r="D1" s="99"/>
      <c r="E1" s="101" t="s">
        <v>7</v>
      </c>
      <c r="F1" s="102"/>
      <c r="G1" s="103" t="s">
        <v>11</v>
      </c>
      <c r="H1" s="104"/>
    </row>
    <row r="2" spans="1:8" ht="18.75" customHeight="1" x14ac:dyDescent="0.25">
      <c r="B2" s="99"/>
      <c r="C2" s="99"/>
      <c r="D2" s="99"/>
      <c r="E2" s="105" t="s">
        <v>17</v>
      </c>
      <c r="F2" s="106"/>
      <c r="G2" s="87" t="s">
        <v>83</v>
      </c>
      <c r="H2" s="88"/>
    </row>
    <row r="3" spans="1:8" ht="18.75" customHeight="1" x14ac:dyDescent="0.25">
      <c r="B3" s="99"/>
      <c r="C3" s="99"/>
      <c r="D3" s="99"/>
      <c r="E3" s="107" t="s">
        <v>18</v>
      </c>
      <c r="F3" s="108"/>
      <c r="G3" s="22" t="s">
        <v>13</v>
      </c>
      <c r="H3" s="21" t="s">
        <v>14</v>
      </c>
    </row>
    <row r="4" spans="1:8" ht="18.75" customHeight="1" thickBot="1" x14ac:dyDescent="0.3">
      <c r="B4" s="100"/>
      <c r="C4" s="100"/>
      <c r="D4" s="100"/>
      <c r="E4" s="109" t="s">
        <v>19</v>
      </c>
      <c r="F4" s="110"/>
      <c r="G4" s="23" t="s">
        <v>4</v>
      </c>
      <c r="H4" s="52" t="s">
        <v>12</v>
      </c>
    </row>
    <row r="5" spans="1:8" s="1" customFormat="1" ht="20.100000000000001" customHeight="1" x14ac:dyDescent="0.25">
      <c r="A5"/>
      <c r="B5" s="26"/>
      <c r="C5" s="26"/>
      <c r="D5" s="26"/>
      <c r="E5" s="27"/>
      <c r="F5" s="28"/>
      <c r="G5" s="24"/>
      <c r="H5" s="25"/>
    </row>
    <row r="6" spans="1:8" s="2" customFormat="1" x14ac:dyDescent="0.25">
      <c r="A6"/>
      <c r="B6" s="30" t="str">
        <f>IF(WeekStart="SUNDAY", "SUNDAY","MONDAY")</f>
        <v>SUNDAY</v>
      </c>
      <c r="C6" s="29" t="str">
        <f t="shared" ref="C6:H6" si="0">UPPER(TEXT(C7,"dddd"))</f>
        <v>MONDAY</v>
      </c>
      <c r="D6" s="29" t="str">
        <f t="shared" si="0"/>
        <v>TUESDAY</v>
      </c>
      <c r="E6" s="29" t="str">
        <f t="shared" si="0"/>
        <v>WEDNESDAY</v>
      </c>
      <c r="F6" s="29" t="str">
        <f t="shared" si="0"/>
        <v>THURSDAY</v>
      </c>
      <c r="G6" s="9" t="str">
        <f t="shared" si="0"/>
        <v>FRIDAY</v>
      </c>
      <c r="H6" s="31" t="str">
        <f t="shared" si="0"/>
        <v>SATURDAY</v>
      </c>
    </row>
    <row r="7" spans="1:8" s="3" customFormat="1" x14ac:dyDescent="0.25">
      <c r="A7"/>
      <c r="B7" s="32">
        <f t="array" ref="B7:H7">DaysAndWeeks+DATE(CalendarYear,2,1)-WEEKDAY(DATE(CalendarYear,2,1),(WeekStart="Monday")+1)+1</f>
        <v>45683</v>
      </c>
      <c r="C7" s="14">
        <v>45684</v>
      </c>
      <c r="D7" s="14">
        <v>45685</v>
      </c>
      <c r="E7" s="14">
        <v>45686</v>
      </c>
      <c r="F7" s="14">
        <v>45687</v>
      </c>
      <c r="G7" s="14">
        <v>45688</v>
      </c>
      <c r="H7" s="33">
        <v>45689</v>
      </c>
    </row>
    <row r="8" spans="1:8" s="3" customFormat="1" x14ac:dyDescent="0.25">
      <c r="A8"/>
      <c r="B8" s="32"/>
      <c r="C8" s="14"/>
      <c r="D8" s="14"/>
      <c r="E8" s="14"/>
      <c r="F8" s="14"/>
      <c r="G8" s="14"/>
      <c r="H8" s="33"/>
    </row>
    <row r="9" spans="1:8" s="3" customFormat="1" ht="19.5" customHeight="1" x14ac:dyDescent="0.25">
      <c r="A9"/>
      <c r="B9" s="32"/>
      <c r="C9" s="14"/>
      <c r="D9" s="14"/>
      <c r="E9" s="14"/>
      <c r="F9" s="14"/>
      <c r="G9" s="14"/>
      <c r="H9" s="33"/>
    </row>
    <row r="10" spans="1:8" s="3" customFormat="1" ht="19.5" customHeight="1" x14ac:dyDescent="0.25">
      <c r="A10"/>
      <c r="B10" s="32"/>
      <c r="C10" s="14"/>
      <c r="D10" s="14"/>
      <c r="E10" s="14"/>
      <c r="F10" s="14"/>
      <c r="G10" s="14"/>
      <c r="H10" s="33"/>
    </row>
    <row r="11" spans="1:8" ht="18.95" customHeight="1" x14ac:dyDescent="0.2">
      <c r="B11" s="34"/>
      <c r="C11" s="15"/>
      <c r="D11" s="15"/>
      <c r="E11" s="15"/>
      <c r="F11" s="13"/>
      <c r="G11" s="13"/>
      <c r="H11" s="35"/>
    </row>
    <row r="12" spans="1:8" s="3" customFormat="1" ht="18.95" customHeight="1" x14ac:dyDescent="0.25">
      <c r="A12"/>
      <c r="B12" s="36">
        <f t="array" ref="B12:H12">DaysAndWeeks+DATE(CalendarYear,2,1)-WEEKDAY(DATE(CalendarYear,2,1),(WeekStart="Monday")+1)+8</f>
        <v>45690</v>
      </c>
      <c r="C12" s="19">
        <v>45691</v>
      </c>
      <c r="D12" s="19">
        <v>45692</v>
      </c>
      <c r="E12" s="19">
        <v>45693</v>
      </c>
      <c r="F12" s="19">
        <v>45694</v>
      </c>
      <c r="G12" s="19">
        <v>45695</v>
      </c>
      <c r="H12" s="37">
        <v>45696</v>
      </c>
    </row>
    <row r="13" spans="1:8" s="3" customFormat="1" ht="18.95" customHeight="1" x14ac:dyDescent="0.25">
      <c r="A13"/>
      <c r="B13" s="38"/>
      <c r="C13" s="16"/>
      <c r="D13" s="16"/>
      <c r="E13" s="16"/>
      <c r="F13" s="16"/>
      <c r="G13" s="16"/>
      <c r="H13" s="39"/>
    </row>
    <row r="14" spans="1:8" s="3" customFormat="1" ht="18.95" customHeight="1" x14ac:dyDescent="0.25">
      <c r="A14"/>
      <c r="B14" s="38"/>
      <c r="C14" s="16"/>
      <c r="D14" s="16"/>
      <c r="E14" s="16"/>
      <c r="F14" s="16"/>
      <c r="G14" s="16"/>
      <c r="H14" s="39"/>
    </row>
    <row r="15" spans="1:8" s="3" customFormat="1" ht="18.95" customHeight="1" x14ac:dyDescent="0.25">
      <c r="A15"/>
      <c r="B15" s="38"/>
      <c r="C15" s="16"/>
      <c r="D15" s="16"/>
      <c r="E15" s="16"/>
      <c r="F15" s="16"/>
      <c r="G15" s="16"/>
      <c r="H15" s="39"/>
    </row>
    <row r="16" spans="1:8" ht="18.95" customHeight="1" x14ac:dyDescent="0.2">
      <c r="B16" s="40"/>
      <c r="C16" s="17"/>
      <c r="D16" s="17"/>
      <c r="E16" s="17"/>
      <c r="F16" s="17"/>
      <c r="G16" s="18"/>
      <c r="H16" s="41"/>
    </row>
    <row r="17" spans="1:8" s="3" customFormat="1" ht="18.95" customHeight="1" x14ac:dyDescent="0.25">
      <c r="A17"/>
      <c r="B17" s="42">
        <f t="array" ref="B17:H17">DaysAndWeeks+DATE(CalendarYear,2,1)-WEEKDAY(DATE(CalendarYear,2,1),(WeekStart="Monday")+1)+15</f>
        <v>45697</v>
      </c>
      <c r="C17" s="20">
        <v>45698</v>
      </c>
      <c r="D17" s="20">
        <v>45699</v>
      </c>
      <c r="E17" s="20">
        <v>45700</v>
      </c>
      <c r="F17" s="20">
        <v>45701</v>
      </c>
      <c r="G17" s="20">
        <v>45702</v>
      </c>
      <c r="H17" s="43">
        <v>45703</v>
      </c>
    </row>
    <row r="18" spans="1:8" s="3" customFormat="1" ht="18.95" customHeight="1" x14ac:dyDescent="0.25">
      <c r="A18"/>
      <c r="B18" s="32"/>
      <c r="C18" s="14"/>
      <c r="D18" s="14"/>
      <c r="E18" s="14"/>
      <c r="F18" s="14"/>
      <c r="G18" s="14"/>
      <c r="H18" s="33"/>
    </row>
    <row r="19" spans="1:8" s="3" customFormat="1" ht="18.95" customHeight="1" x14ac:dyDescent="0.25">
      <c r="A19"/>
      <c r="B19" s="32"/>
      <c r="C19" s="14"/>
      <c r="D19" s="14"/>
      <c r="E19" s="14"/>
      <c r="F19" s="14"/>
      <c r="G19" s="14"/>
      <c r="H19" s="33"/>
    </row>
    <row r="20" spans="1:8" s="3" customFormat="1" ht="18.95" customHeight="1" x14ac:dyDescent="0.25">
      <c r="A20"/>
      <c r="B20" s="32"/>
      <c r="C20" s="14"/>
      <c r="D20" s="14"/>
      <c r="E20" s="14"/>
      <c r="F20" s="14"/>
      <c r="G20" s="14"/>
      <c r="H20" s="33"/>
    </row>
    <row r="21" spans="1:8" ht="18.95" customHeight="1" x14ac:dyDescent="0.2">
      <c r="B21" s="34"/>
      <c r="C21" s="15"/>
      <c r="D21" s="15"/>
      <c r="E21" s="15"/>
      <c r="F21" s="13"/>
      <c r="G21" s="13"/>
      <c r="H21" s="35"/>
    </row>
    <row r="22" spans="1:8" s="3" customFormat="1" ht="18.95" customHeight="1" x14ac:dyDescent="0.25">
      <c r="A22"/>
      <c r="B22" s="36">
        <f t="array" ref="B22:H22">DaysAndWeeks+DATE(CalendarYear,2,1)-WEEKDAY(DATE(CalendarYear,2,1),(WeekStart="Monday")+1)+22</f>
        <v>45704</v>
      </c>
      <c r="C22" s="19">
        <v>45705</v>
      </c>
      <c r="D22" s="19">
        <v>45706</v>
      </c>
      <c r="E22" s="19">
        <v>45707</v>
      </c>
      <c r="F22" s="19">
        <v>45708</v>
      </c>
      <c r="G22" s="19">
        <v>45709</v>
      </c>
      <c r="H22" s="37">
        <v>45710</v>
      </c>
    </row>
    <row r="23" spans="1:8" s="3" customFormat="1" ht="18.95" customHeight="1" x14ac:dyDescent="0.25">
      <c r="A23"/>
      <c r="B23" s="38"/>
      <c r="C23" s="16"/>
      <c r="D23" s="16"/>
      <c r="E23" s="16"/>
      <c r="F23" s="16"/>
      <c r="G23" s="16"/>
      <c r="H23" s="39"/>
    </row>
    <row r="24" spans="1:8" s="3" customFormat="1" ht="18.95" customHeight="1" x14ac:dyDescent="0.25">
      <c r="A24"/>
      <c r="B24" s="38"/>
      <c r="C24" s="16"/>
      <c r="D24" s="16"/>
      <c r="E24" s="16"/>
      <c r="F24" s="16"/>
      <c r="G24" s="16"/>
      <c r="H24" s="39"/>
    </row>
    <row r="25" spans="1:8" s="3" customFormat="1" ht="18.95" customHeight="1" x14ac:dyDescent="0.25">
      <c r="A25"/>
      <c r="B25" s="38"/>
      <c r="C25" s="16"/>
      <c r="D25" s="16"/>
      <c r="E25" s="16"/>
      <c r="F25" s="16"/>
      <c r="G25" s="16"/>
      <c r="H25" s="39"/>
    </row>
    <row r="26" spans="1:8" ht="18.95" customHeight="1" x14ac:dyDescent="0.2">
      <c r="B26" s="40"/>
      <c r="C26" s="17"/>
      <c r="D26" s="17"/>
      <c r="E26" s="17"/>
      <c r="F26" s="17"/>
      <c r="G26" s="18"/>
      <c r="H26" s="41"/>
    </row>
    <row r="27" spans="1:8" s="3" customFormat="1" ht="18.95" customHeight="1" x14ac:dyDescent="0.25">
      <c r="A27"/>
      <c r="B27" s="42">
        <f t="array" ref="B27:H27">DaysAndWeeks+DATE(CalendarYear,2,1)-WEEKDAY(DATE(CalendarYear,2,1),(WeekStart="Monday")+1)+29</f>
        <v>45711</v>
      </c>
      <c r="C27" s="20">
        <v>45712</v>
      </c>
      <c r="D27" s="20">
        <v>45713</v>
      </c>
      <c r="E27" s="20">
        <v>45714</v>
      </c>
      <c r="F27" s="20">
        <v>45715</v>
      </c>
      <c r="G27" s="20">
        <v>45716</v>
      </c>
      <c r="H27" s="43">
        <v>45717</v>
      </c>
    </row>
    <row r="28" spans="1:8" s="3" customFormat="1" ht="18.95" customHeight="1" x14ac:dyDescent="0.25">
      <c r="A28"/>
      <c r="B28" s="32"/>
      <c r="C28" s="14"/>
      <c r="D28" s="14"/>
      <c r="E28" s="14"/>
      <c r="F28" s="14"/>
      <c r="G28" s="14"/>
      <c r="H28" s="33"/>
    </row>
    <row r="29" spans="1:8" s="3" customFormat="1" ht="18.95" customHeight="1" x14ac:dyDescent="0.25">
      <c r="A29"/>
      <c r="B29" s="32"/>
      <c r="C29" s="14"/>
      <c r="D29" s="14"/>
      <c r="E29" s="14"/>
      <c r="F29" s="14"/>
      <c r="G29" s="14"/>
      <c r="H29" s="33"/>
    </row>
    <row r="30" spans="1:8" s="3" customFormat="1" ht="18.95" customHeight="1" x14ac:dyDescent="0.25">
      <c r="A30"/>
      <c r="B30" s="32"/>
      <c r="C30" s="14"/>
      <c r="D30" s="14"/>
      <c r="E30" s="14"/>
      <c r="F30" s="14"/>
      <c r="G30" s="14"/>
      <c r="H30" s="33"/>
    </row>
    <row r="31" spans="1:8" ht="18.95" customHeight="1" x14ac:dyDescent="0.2">
      <c r="B31" s="34"/>
      <c r="C31" s="15"/>
      <c r="D31" s="15"/>
      <c r="E31" s="15"/>
      <c r="F31" s="13"/>
      <c r="G31" s="13"/>
      <c r="H31" s="44"/>
    </row>
    <row r="32" spans="1:8" s="3" customFormat="1" ht="19.5" customHeight="1" x14ac:dyDescent="0.25">
      <c r="A32"/>
      <c r="B32" s="36">
        <f t="array" ref="B32:C32">DaysAndWeeks+DATE(CalendarYear,2,1)-WEEKDAY(DATE(CalendarYear,2,1),(WeekStart="Monday")+1)+36</f>
        <v>45718</v>
      </c>
      <c r="C32" s="19">
        <v>45719</v>
      </c>
      <c r="D32" s="111" t="s">
        <v>5</v>
      </c>
      <c r="E32" s="112"/>
      <c r="F32" s="113"/>
      <c r="G32" s="111" t="s">
        <v>6</v>
      </c>
      <c r="H32" s="114"/>
    </row>
    <row r="33" spans="1:8" s="3" customFormat="1" ht="15" customHeight="1" x14ac:dyDescent="0.25">
      <c r="A33"/>
      <c r="B33" s="75"/>
      <c r="C33" s="76"/>
      <c r="D33" s="94" t="s">
        <v>84</v>
      </c>
      <c r="E33" s="95"/>
      <c r="F33" s="96"/>
      <c r="G33" s="97" t="s">
        <v>59</v>
      </c>
      <c r="H33" s="98"/>
    </row>
    <row r="34" spans="1:8" s="3" customFormat="1" ht="33" customHeight="1" x14ac:dyDescent="0.25">
      <c r="A34"/>
      <c r="B34" s="75"/>
      <c r="C34" s="76"/>
      <c r="D34" s="79" t="s">
        <v>79</v>
      </c>
      <c r="E34" s="80"/>
      <c r="F34" s="81"/>
      <c r="G34" s="97"/>
      <c r="H34" s="98"/>
    </row>
    <row r="35" spans="1:8" s="3" customFormat="1" ht="15" customHeight="1" x14ac:dyDescent="0.25">
      <c r="A35"/>
      <c r="B35" s="75"/>
      <c r="C35" s="76"/>
      <c r="D35" s="79" t="s">
        <v>80</v>
      </c>
      <c r="E35" s="80"/>
      <c r="F35" s="81"/>
      <c r="G35" s="97" t="s">
        <v>20</v>
      </c>
      <c r="H35" s="98"/>
    </row>
    <row r="36" spans="1:8" ht="18.95" customHeight="1" x14ac:dyDescent="0.25">
      <c r="B36" s="77"/>
      <c r="C36" s="78"/>
      <c r="D36" s="120" t="s">
        <v>86</v>
      </c>
      <c r="E36" s="118"/>
      <c r="F36" s="119"/>
      <c r="G36" s="115"/>
      <c r="H36" s="116"/>
    </row>
    <row r="37" spans="1:8" x14ac:dyDescent="0.25">
      <c r="D37" s="86"/>
      <c r="E37" s="86"/>
      <c r="F37" s="86"/>
    </row>
  </sheetData>
  <mergeCells count="16">
    <mergeCell ref="B1:D4"/>
    <mergeCell ref="E1:F1"/>
    <mergeCell ref="G1:H1"/>
    <mergeCell ref="E2:F2"/>
    <mergeCell ref="E3:F3"/>
    <mergeCell ref="E4:F4"/>
    <mergeCell ref="G2:H2"/>
    <mergeCell ref="D37:F37"/>
    <mergeCell ref="G32:H32"/>
    <mergeCell ref="D33:F33"/>
    <mergeCell ref="G33:H34"/>
    <mergeCell ref="D34:F34"/>
    <mergeCell ref="D35:F35"/>
    <mergeCell ref="G35:H36"/>
    <mergeCell ref="D36:F36"/>
    <mergeCell ref="D32:F32"/>
  </mergeCells>
  <conditionalFormatting sqref="B7:G10">
    <cfRule type="expression" dxfId="25" priority="1">
      <formula>DAY(B7)&gt;8</formula>
    </cfRule>
  </conditionalFormatting>
  <conditionalFormatting sqref="B27:H30 B32:C35">
    <cfRule type="expression" dxfId="24" priority="2">
      <formula>AND(DAY(B27)&gt;=1,DAY(B27)&lt;=15)</formula>
    </cfRule>
  </conditionalFormatting>
  <dataValidations count="8">
    <dataValidation allowBlank="1" showInputMessage="1" showErrorMessage="1" prompt="Automatically determined weekday" sqref="C6:H6" xr:uid="{00000000-0002-0000-01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1:D1" xr:uid="{00000000-0002-0000-01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0" xr:uid="{00000000-0002-0000-0100-000002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100-000003000000}"/>
    <dataValidation allowBlank="1" showInputMessage="1" showErrorMessage="1" prompt="February month calendar" sqref="A5" xr:uid="{00000000-0002-0000-0100-000004000000}"/>
    <dataValidation allowBlank="1" showInputMessage="1" showErrorMessage="1" prompt="Enter Notes in the cell at right" sqref="D32:D35" xr:uid="{01F292BA-3DEF-4C47-B18A-DDB4BA2F4438}"/>
    <dataValidation allowBlank="1" showInputMessage="1" showErrorMessage="1" prompt="Enter Notes in this cell" sqref="E32:F32" xr:uid="{C45CC826-1E58-4804-8F15-02885E6298AA}"/>
    <dataValidation allowBlank="1" showInputMessage="1" showErrorMessage="1" prompt="This row &amp; rows 6, 8, 10, 12, &amp; 14 are cells for entering daily notes related to the calendar day in the cell above" sqref="B11" xr:uid="{00000000-0002-0000-01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B1:H37"/>
  <sheetViews>
    <sheetView showGridLines="0" workbookViewId="0">
      <selection activeCell="D9" sqref="D9"/>
    </sheetView>
  </sheetViews>
  <sheetFormatPr defaultColWidth="8.625" defaultRowHeight="15" x14ac:dyDescent="0.25"/>
  <cols>
    <col min="1" max="1" width="2.625" customWidth="1"/>
    <col min="2" max="8" width="30.625" customWidth="1"/>
    <col min="9" max="9" width="2.625" customWidth="1"/>
  </cols>
  <sheetData>
    <row r="1" spans="2:8" ht="18.75" customHeight="1" x14ac:dyDescent="0.25">
      <c r="B1" s="99" t="str">
        <f>"March "&amp;CalendarYear</f>
        <v>March 2025</v>
      </c>
      <c r="C1" s="99"/>
      <c r="D1" s="99"/>
      <c r="E1" s="101" t="s">
        <v>7</v>
      </c>
      <c r="F1" s="102"/>
      <c r="G1" s="103" t="s">
        <v>11</v>
      </c>
      <c r="H1" s="104"/>
    </row>
    <row r="2" spans="2:8" ht="18.75" customHeight="1" x14ac:dyDescent="0.25">
      <c r="B2" s="99"/>
      <c r="C2" s="99"/>
      <c r="D2" s="99"/>
      <c r="E2" s="105" t="s">
        <v>21</v>
      </c>
      <c r="F2" s="106"/>
      <c r="G2" s="87" t="s">
        <v>83</v>
      </c>
      <c r="H2" s="88"/>
    </row>
    <row r="3" spans="2:8" ht="18.75" customHeight="1" x14ac:dyDescent="0.25">
      <c r="B3" s="99"/>
      <c r="C3" s="99"/>
      <c r="D3" s="99"/>
      <c r="E3" s="107" t="s">
        <v>22</v>
      </c>
      <c r="F3" s="108"/>
      <c r="G3" s="22" t="s">
        <v>13</v>
      </c>
      <c r="H3" s="21" t="s">
        <v>14</v>
      </c>
    </row>
    <row r="4" spans="2:8" ht="18.75" customHeight="1" thickBot="1" x14ac:dyDescent="0.3">
      <c r="B4" s="100"/>
      <c r="C4" s="100"/>
      <c r="D4" s="100"/>
      <c r="E4" s="109" t="s">
        <v>23</v>
      </c>
      <c r="F4" s="110"/>
      <c r="G4" s="23" t="s">
        <v>4</v>
      </c>
      <c r="H4" s="52" t="s">
        <v>12</v>
      </c>
    </row>
    <row r="5" spans="2:8" ht="18.75" customHeight="1" x14ac:dyDescent="0.25">
      <c r="B5" s="26"/>
      <c r="C5" s="26"/>
      <c r="D5" s="26"/>
      <c r="E5" s="27"/>
      <c r="F5" s="28"/>
      <c r="G5" s="24"/>
      <c r="H5" s="25"/>
    </row>
    <row r="6" spans="2:8" ht="21.75" customHeight="1" x14ac:dyDescent="0.25">
      <c r="B6" s="30" t="str">
        <f>IF(WeekStart="SUNDAY", "SUNDAY","MONDAY")</f>
        <v>SUNDAY</v>
      </c>
      <c r="C6" s="29" t="str">
        <f t="shared" ref="C6:H6" si="0">UPPER(TEXT(C7,"dddd"))</f>
        <v>MONDAY</v>
      </c>
      <c r="D6" s="29" t="str">
        <f t="shared" si="0"/>
        <v>TUESDAY</v>
      </c>
      <c r="E6" s="29" t="str">
        <f t="shared" si="0"/>
        <v>WEDNESDAY</v>
      </c>
      <c r="F6" s="29" t="str">
        <f t="shared" si="0"/>
        <v>THURSDAY</v>
      </c>
      <c r="G6" s="9" t="str">
        <f t="shared" si="0"/>
        <v>FRIDAY</v>
      </c>
      <c r="H6" s="31" t="str">
        <f t="shared" si="0"/>
        <v>SATURDAY</v>
      </c>
    </row>
    <row r="7" spans="2:8" ht="19.5" customHeight="1" x14ac:dyDescent="0.2">
      <c r="B7" s="32">
        <f t="array" ref="B7:H7">DaysAndWeeks+DATE(CalendarYear,3,1)-WEEKDAY(DATE(CalendarYear,3,1),(WeekStart="Monday")+1)+1</f>
        <v>45711</v>
      </c>
      <c r="C7" s="14">
        <v>45712</v>
      </c>
      <c r="D7" s="14">
        <v>45713</v>
      </c>
      <c r="E7" s="14">
        <v>45714</v>
      </c>
      <c r="F7" s="14">
        <v>45715</v>
      </c>
      <c r="G7" s="14">
        <v>45716</v>
      </c>
      <c r="H7" s="33">
        <v>45717</v>
      </c>
    </row>
    <row r="8" spans="2:8" ht="19.5" customHeight="1" x14ac:dyDescent="0.2">
      <c r="B8" s="32"/>
      <c r="C8" s="14"/>
      <c r="D8" s="14"/>
      <c r="E8" s="14"/>
      <c r="F8" s="14"/>
      <c r="G8" s="14"/>
      <c r="H8" s="33"/>
    </row>
    <row r="9" spans="2:8" ht="19.5" customHeight="1" x14ac:dyDescent="0.2">
      <c r="B9" s="32"/>
      <c r="C9" s="14"/>
      <c r="D9" s="14"/>
      <c r="E9" s="14"/>
      <c r="F9" s="14"/>
      <c r="G9" s="14"/>
      <c r="H9" s="33"/>
    </row>
    <row r="10" spans="2:8" ht="19.5" customHeight="1" x14ac:dyDescent="0.2">
      <c r="B10" s="32"/>
      <c r="C10" s="14"/>
      <c r="D10" s="14"/>
      <c r="E10" s="14"/>
      <c r="F10" s="14"/>
      <c r="G10" s="14"/>
      <c r="H10" s="33"/>
    </row>
    <row r="11" spans="2:8" ht="19.5" customHeight="1" x14ac:dyDescent="0.2">
      <c r="B11" s="34"/>
      <c r="C11" s="15"/>
      <c r="D11" s="15"/>
      <c r="E11" s="15"/>
      <c r="F11" s="13"/>
      <c r="G11" s="13"/>
      <c r="H11" s="35"/>
    </row>
    <row r="12" spans="2:8" ht="19.5" customHeight="1" x14ac:dyDescent="0.2">
      <c r="B12" s="36">
        <f t="array" ref="B12:H12">DaysAndWeeks+DATE(CalendarYear,3,1)-WEEKDAY(DATE(CalendarYear,3,1),(WeekStart="Monday")+1)+8</f>
        <v>45718</v>
      </c>
      <c r="C12" s="19">
        <v>45719</v>
      </c>
      <c r="D12" s="19">
        <v>45720</v>
      </c>
      <c r="E12" s="19">
        <v>45721</v>
      </c>
      <c r="F12" s="19">
        <v>45722</v>
      </c>
      <c r="G12" s="19">
        <v>45723</v>
      </c>
      <c r="H12" s="37">
        <v>45724</v>
      </c>
    </row>
    <row r="13" spans="2:8" ht="19.5" customHeight="1" x14ac:dyDescent="0.2">
      <c r="B13" s="38"/>
      <c r="C13" s="16"/>
      <c r="D13" s="16"/>
      <c r="E13" s="16"/>
      <c r="F13" s="16"/>
      <c r="G13" s="16"/>
      <c r="H13" s="39"/>
    </row>
    <row r="14" spans="2:8" ht="19.5" customHeight="1" x14ac:dyDescent="0.2">
      <c r="B14" s="38"/>
      <c r="C14" s="16"/>
      <c r="D14" s="16"/>
      <c r="E14" s="16"/>
      <c r="F14" s="16"/>
      <c r="G14" s="16"/>
      <c r="H14" s="39"/>
    </row>
    <row r="15" spans="2:8" ht="19.5" customHeight="1" x14ac:dyDescent="0.2">
      <c r="B15" s="38"/>
      <c r="C15" s="16"/>
      <c r="D15" s="16"/>
      <c r="E15" s="16"/>
      <c r="F15" s="16"/>
      <c r="G15" s="16"/>
      <c r="H15" s="39"/>
    </row>
    <row r="16" spans="2:8" ht="19.5" customHeight="1" x14ac:dyDescent="0.2">
      <c r="B16" s="40"/>
      <c r="C16" s="17"/>
      <c r="D16" s="17"/>
      <c r="E16" s="17"/>
      <c r="F16" s="17"/>
      <c r="G16" s="18"/>
      <c r="H16" s="41"/>
    </row>
    <row r="17" spans="2:8" ht="19.5" customHeight="1" x14ac:dyDescent="0.2">
      <c r="B17" s="42">
        <f t="array" ref="B17:H17">DaysAndWeeks+DATE(CalendarYear,3,1)-WEEKDAY(DATE(CalendarYear,3,1),(WeekStart="Monday")+1)+15</f>
        <v>45725</v>
      </c>
      <c r="C17" s="20">
        <v>45726</v>
      </c>
      <c r="D17" s="20">
        <v>45727</v>
      </c>
      <c r="E17" s="20">
        <v>45728</v>
      </c>
      <c r="F17" s="20">
        <v>45729</v>
      </c>
      <c r="G17" s="20">
        <v>45730</v>
      </c>
      <c r="H17" s="43">
        <v>45731</v>
      </c>
    </row>
    <row r="18" spans="2:8" ht="19.5" customHeight="1" x14ac:dyDescent="0.2">
      <c r="B18" s="32"/>
      <c r="C18" s="14"/>
      <c r="D18" s="14"/>
      <c r="E18" s="14"/>
      <c r="F18" s="14"/>
      <c r="G18" s="14"/>
      <c r="H18" s="33"/>
    </row>
    <row r="19" spans="2:8" ht="19.5" customHeight="1" x14ac:dyDescent="0.2">
      <c r="B19" s="32"/>
      <c r="C19" s="14"/>
      <c r="D19" s="14"/>
      <c r="E19" s="14"/>
      <c r="F19" s="14"/>
      <c r="G19" s="14"/>
      <c r="H19" s="33"/>
    </row>
    <row r="20" spans="2:8" ht="19.5" customHeight="1" x14ac:dyDescent="0.2">
      <c r="B20" s="32"/>
      <c r="C20" s="14"/>
      <c r="D20" s="14"/>
      <c r="E20" s="14"/>
      <c r="F20" s="14"/>
      <c r="G20" s="14"/>
      <c r="H20" s="33"/>
    </row>
    <row r="21" spans="2:8" ht="19.5" customHeight="1" x14ac:dyDescent="0.2">
      <c r="B21" s="34"/>
      <c r="C21" s="15"/>
      <c r="D21" s="15"/>
      <c r="E21" s="15"/>
      <c r="F21" s="13"/>
      <c r="G21" s="13"/>
      <c r="H21" s="35"/>
    </row>
    <row r="22" spans="2:8" ht="19.5" customHeight="1" x14ac:dyDescent="0.2">
      <c r="B22" s="36">
        <f t="array" ref="B22:H22">DaysAndWeeks+DATE(CalendarYear,3,1)-WEEKDAY(DATE(CalendarYear,3,1),(WeekStart="Monday")+1)+22</f>
        <v>45732</v>
      </c>
      <c r="C22" s="19">
        <v>45733</v>
      </c>
      <c r="D22" s="19">
        <v>45734</v>
      </c>
      <c r="E22" s="19">
        <v>45735</v>
      </c>
      <c r="F22" s="19">
        <v>45736</v>
      </c>
      <c r="G22" s="19">
        <v>45737</v>
      </c>
      <c r="H22" s="37">
        <v>45738</v>
      </c>
    </row>
    <row r="23" spans="2:8" ht="19.5" customHeight="1" x14ac:dyDescent="0.2">
      <c r="B23" s="38"/>
      <c r="C23" s="16"/>
      <c r="D23" s="16"/>
      <c r="E23" s="16"/>
      <c r="F23" s="16"/>
      <c r="G23" s="16"/>
      <c r="H23" s="39"/>
    </row>
    <row r="24" spans="2:8" ht="19.5" customHeight="1" x14ac:dyDescent="0.2">
      <c r="B24" s="38"/>
      <c r="C24" s="16"/>
      <c r="D24" s="16"/>
      <c r="E24" s="16"/>
      <c r="F24" s="16"/>
      <c r="G24" s="16"/>
      <c r="H24" s="39"/>
    </row>
    <row r="25" spans="2:8" ht="19.5" customHeight="1" x14ac:dyDescent="0.2">
      <c r="B25" s="38"/>
      <c r="C25" s="16"/>
      <c r="D25" s="16"/>
      <c r="E25" s="16"/>
      <c r="F25" s="16"/>
      <c r="G25" s="16"/>
      <c r="H25" s="39"/>
    </row>
    <row r="26" spans="2:8" ht="19.5" customHeight="1" x14ac:dyDescent="0.2">
      <c r="B26" s="40"/>
      <c r="C26" s="17"/>
      <c r="D26" s="17"/>
      <c r="E26" s="17"/>
      <c r="F26" s="17"/>
      <c r="G26" s="18"/>
      <c r="H26" s="41"/>
    </row>
    <row r="27" spans="2:8" ht="19.5" customHeight="1" x14ac:dyDescent="0.2">
      <c r="B27" s="42">
        <f t="array" ref="B27:H27">DaysAndWeeks+DATE(CalendarYear,3,1)-WEEKDAY(DATE(CalendarYear,3,1),(WeekStart="Monday")+1)+29</f>
        <v>45739</v>
      </c>
      <c r="C27" s="20">
        <v>45740</v>
      </c>
      <c r="D27" s="20">
        <v>45741</v>
      </c>
      <c r="E27" s="20">
        <v>45742</v>
      </c>
      <c r="F27" s="20">
        <v>45743</v>
      </c>
      <c r="G27" s="20">
        <v>45744</v>
      </c>
      <c r="H27" s="43">
        <v>45745</v>
      </c>
    </row>
    <row r="28" spans="2:8" ht="19.5" customHeight="1" x14ac:dyDescent="0.2">
      <c r="B28" s="32"/>
      <c r="C28" s="14"/>
      <c r="D28" s="14"/>
      <c r="E28" s="14"/>
      <c r="F28" s="14"/>
      <c r="G28" s="14"/>
      <c r="H28" s="33"/>
    </row>
    <row r="29" spans="2:8" ht="19.5" customHeight="1" x14ac:dyDescent="0.2">
      <c r="B29" s="32"/>
      <c r="C29" s="14"/>
      <c r="D29" s="14"/>
      <c r="E29" s="14"/>
      <c r="F29" s="14"/>
      <c r="G29" s="14"/>
      <c r="H29" s="33"/>
    </row>
    <row r="30" spans="2:8" ht="19.5" customHeight="1" x14ac:dyDescent="0.2">
      <c r="B30" s="32"/>
      <c r="C30" s="14"/>
      <c r="D30" s="14"/>
      <c r="E30" s="14"/>
      <c r="F30" s="14"/>
      <c r="G30" s="14"/>
      <c r="H30" s="33"/>
    </row>
    <row r="31" spans="2:8" ht="19.5" customHeight="1" x14ac:dyDescent="0.2">
      <c r="B31" s="34"/>
      <c r="C31" s="15"/>
      <c r="D31" s="15"/>
      <c r="E31" s="15"/>
      <c r="F31" s="13"/>
      <c r="G31" s="13"/>
      <c r="H31" s="44"/>
    </row>
    <row r="32" spans="2:8" ht="19.5" customHeight="1" x14ac:dyDescent="0.2">
      <c r="B32" s="36">
        <f t="array" ref="B32:C32">DaysAndWeeks+DATE(CalendarYear,3,1)-WEEKDAY(DATE(CalendarYear,3,1),(WeekStart="Monday")+1)+36</f>
        <v>45746</v>
      </c>
      <c r="C32" s="19">
        <v>45747</v>
      </c>
      <c r="D32" s="111" t="s">
        <v>5</v>
      </c>
      <c r="E32" s="112"/>
      <c r="F32" s="113"/>
      <c r="G32" s="111" t="s">
        <v>6</v>
      </c>
      <c r="H32" s="114"/>
    </row>
    <row r="33" spans="2:8" ht="19.5" customHeight="1" x14ac:dyDescent="0.2">
      <c r="B33" s="45"/>
      <c r="C33" s="12"/>
      <c r="D33" s="94" t="s">
        <v>84</v>
      </c>
      <c r="E33" s="95"/>
      <c r="F33" s="96"/>
      <c r="G33" s="97" t="s">
        <v>60</v>
      </c>
      <c r="H33" s="98"/>
    </row>
    <row r="34" spans="2:8" ht="19.5" customHeight="1" x14ac:dyDescent="0.2">
      <c r="B34" s="45"/>
      <c r="C34" s="12"/>
      <c r="D34" s="79" t="s">
        <v>79</v>
      </c>
      <c r="E34" s="80"/>
      <c r="F34" s="81"/>
      <c r="G34" s="97"/>
      <c r="H34" s="98"/>
    </row>
    <row r="35" spans="2:8" ht="19.5" customHeight="1" x14ac:dyDescent="0.2">
      <c r="B35" s="45"/>
      <c r="C35" s="12"/>
      <c r="D35" s="79" t="s">
        <v>80</v>
      </c>
      <c r="E35" s="80"/>
      <c r="F35" s="81"/>
      <c r="G35" s="97" t="s">
        <v>61</v>
      </c>
      <c r="H35" s="98"/>
    </row>
    <row r="36" spans="2:8" ht="19.5" customHeight="1" x14ac:dyDescent="0.25">
      <c r="B36" s="46"/>
      <c r="C36" s="47"/>
      <c r="D36" s="120" t="s">
        <v>86</v>
      </c>
      <c r="E36" s="118"/>
      <c r="F36" s="119"/>
      <c r="G36" s="115"/>
      <c r="H36" s="116"/>
    </row>
    <row r="37" spans="2:8" x14ac:dyDescent="0.25">
      <c r="D37" s="86"/>
      <c r="E37" s="86"/>
      <c r="F37" s="86"/>
    </row>
  </sheetData>
  <mergeCells count="16">
    <mergeCell ref="D36:F36"/>
    <mergeCell ref="D37:F37"/>
    <mergeCell ref="B1:D4"/>
    <mergeCell ref="E1:F1"/>
    <mergeCell ref="G1:H1"/>
    <mergeCell ref="E2:F2"/>
    <mergeCell ref="E3:F3"/>
    <mergeCell ref="E4:F4"/>
    <mergeCell ref="D32:F32"/>
    <mergeCell ref="G32:H32"/>
    <mergeCell ref="D33:F33"/>
    <mergeCell ref="G33:H34"/>
    <mergeCell ref="D34:F34"/>
    <mergeCell ref="D35:F35"/>
    <mergeCell ref="G35:H36"/>
    <mergeCell ref="G2:H2"/>
  </mergeCells>
  <conditionalFormatting sqref="B7:G10">
    <cfRule type="expression" dxfId="23" priority="1">
      <formula>DAY(B7)&gt;8</formula>
    </cfRule>
  </conditionalFormatting>
  <conditionalFormatting sqref="B27:H30 B32:C35">
    <cfRule type="expression" dxfId="22" priority="2">
      <formula>AND(DAY(B27)&gt;=1,DAY(B27)&lt;=15)</formula>
    </cfRule>
  </conditionalFormatting>
  <dataValidations count="8">
    <dataValidation allowBlank="1" showInputMessage="1" showErrorMessage="1" prompt="This row &amp; rows 6, 8, 10, 12, &amp; 14 are cells for entering daily notes related to the calendar day in the cell above" sqref="B11" xr:uid="{00000000-0002-0000-0200-000000000000}"/>
    <dataValidation allowBlank="1" showInputMessage="1" showErrorMessage="1" prompt="Enter Notes in this cell" sqref="E32:F32" xr:uid="{CF000E11-600A-40D6-A744-1B92EE74E140}"/>
    <dataValidation allowBlank="1" showInputMessage="1" showErrorMessage="1" prompt="Enter Notes in the cell at right" sqref="D32:D35" xr:uid="{A7596D1A-7696-4F36-A49A-3C2B794BB54E}"/>
    <dataValidation allowBlank="1" showInputMessage="1" showErrorMessage="1" prompt="March month calendar" sqref="A5" xr:uid="{00000000-0002-0000-0200-000003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0" xr:uid="{00000000-0002-0000-0200-000004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200-000005000000}"/>
    <dataValidation allowBlank="1" showInputMessage="1" showErrorMessage="1" prompt="Automatically determined weekday" sqref="C6:H6" xr:uid="{00000000-0002-0000-02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2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-0.249977111117893"/>
    <pageSetUpPr fitToPage="1"/>
  </sheetPr>
  <dimension ref="B1:H37"/>
  <sheetViews>
    <sheetView showGridLines="0" workbookViewId="0">
      <selection activeCell="D22" sqref="D22"/>
    </sheetView>
  </sheetViews>
  <sheetFormatPr defaultColWidth="8.625" defaultRowHeight="15" x14ac:dyDescent="0.25"/>
  <cols>
    <col min="1" max="1" width="2.625" customWidth="1"/>
    <col min="2" max="8" width="30.625" customWidth="1"/>
    <col min="9" max="9" width="2.625" customWidth="1"/>
  </cols>
  <sheetData>
    <row r="1" spans="2:8" ht="19.5" customHeight="1" x14ac:dyDescent="0.25">
      <c r="B1" s="99" t="str">
        <f>"April "&amp;CalendarYear</f>
        <v>April 2025</v>
      </c>
      <c r="C1" s="99"/>
      <c r="D1" s="99"/>
      <c r="E1" s="101" t="s">
        <v>7</v>
      </c>
      <c r="F1" s="102"/>
      <c r="G1" s="103" t="s">
        <v>11</v>
      </c>
      <c r="H1" s="104"/>
    </row>
    <row r="2" spans="2:8" ht="19.5" customHeight="1" x14ac:dyDescent="0.25">
      <c r="B2" s="99"/>
      <c r="C2" s="99"/>
      <c r="D2" s="99"/>
      <c r="E2" s="105" t="s">
        <v>24</v>
      </c>
      <c r="F2" s="106"/>
      <c r="G2" s="87" t="s">
        <v>83</v>
      </c>
      <c r="H2" s="88"/>
    </row>
    <row r="3" spans="2:8" ht="19.5" customHeight="1" x14ac:dyDescent="0.25">
      <c r="B3" s="99"/>
      <c r="C3" s="99"/>
      <c r="D3" s="99"/>
      <c r="E3" s="107" t="s">
        <v>25</v>
      </c>
      <c r="F3" s="108"/>
      <c r="G3" s="22" t="s">
        <v>13</v>
      </c>
      <c r="H3" s="21" t="s">
        <v>14</v>
      </c>
    </row>
    <row r="4" spans="2:8" ht="19.5" customHeight="1" thickBot="1" x14ac:dyDescent="0.3">
      <c r="B4" s="100"/>
      <c r="C4" s="100"/>
      <c r="D4" s="100"/>
      <c r="E4" s="109" t="s">
        <v>26</v>
      </c>
      <c r="F4" s="110"/>
      <c r="G4" s="23" t="s">
        <v>4</v>
      </c>
      <c r="H4" s="52" t="s">
        <v>12</v>
      </c>
    </row>
    <row r="5" spans="2:8" ht="19.5" customHeight="1" x14ac:dyDescent="0.25">
      <c r="B5" s="26"/>
      <c r="C5" s="26"/>
      <c r="D5" s="26"/>
      <c r="E5" s="27"/>
      <c r="F5" s="28"/>
      <c r="G5" s="24"/>
      <c r="H5" s="25"/>
    </row>
    <row r="6" spans="2:8" ht="21.75" customHeight="1" x14ac:dyDescent="0.25">
      <c r="B6" s="30" t="str">
        <f>IF(WeekStart="SUNDAY", "SUNDAY","MONDAY")</f>
        <v>SUNDAY</v>
      </c>
      <c r="C6" s="29" t="str">
        <f t="shared" ref="C6:H6" si="0">UPPER(TEXT(C7,"dddd"))</f>
        <v>MONDAY</v>
      </c>
      <c r="D6" s="29" t="str">
        <f t="shared" si="0"/>
        <v>TUESDAY</v>
      </c>
      <c r="E6" s="29" t="str">
        <f t="shared" si="0"/>
        <v>WEDNESDAY</v>
      </c>
      <c r="F6" s="29" t="str">
        <f t="shared" si="0"/>
        <v>THURSDAY</v>
      </c>
      <c r="G6" s="9" t="str">
        <f t="shared" si="0"/>
        <v>FRIDAY</v>
      </c>
      <c r="H6" s="31" t="str">
        <f t="shared" si="0"/>
        <v>SATURDAY</v>
      </c>
    </row>
    <row r="7" spans="2:8" ht="19.5" customHeight="1" x14ac:dyDescent="0.2">
      <c r="B7" s="32">
        <f t="array" ref="B7:H7">DaysAndWeeks+DATE(CalendarYear,4,1)-WEEKDAY(DATE(CalendarYear,4,1),(WeekStart="Monday")+1)+1</f>
        <v>45746</v>
      </c>
      <c r="C7" s="14">
        <v>45747</v>
      </c>
      <c r="D7" s="14">
        <v>45748</v>
      </c>
      <c r="E7" s="14">
        <v>45749</v>
      </c>
      <c r="F7" s="14">
        <v>45750</v>
      </c>
      <c r="G7" s="14">
        <v>45751</v>
      </c>
      <c r="H7" s="33">
        <v>45752</v>
      </c>
    </row>
    <row r="8" spans="2:8" ht="19.5" customHeight="1" x14ac:dyDescent="0.2">
      <c r="B8" s="32"/>
      <c r="C8" s="14"/>
      <c r="D8" s="14"/>
      <c r="E8" s="14"/>
      <c r="F8" s="14"/>
      <c r="G8" s="14"/>
      <c r="H8" s="33"/>
    </row>
    <row r="9" spans="2:8" ht="19.5" customHeight="1" x14ac:dyDescent="0.2">
      <c r="B9" s="32"/>
      <c r="C9" s="14"/>
      <c r="D9" s="14"/>
      <c r="E9" s="14"/>
      <c r="F9" s="14"/>
      <c r="G9" s="14"/>
      <c r="H9" s="33"/>
    </row>
    <row r="10" spans="2:8" ht="19.5" customHeight="1" x14ac:dyDescent="0.2">
      <c r="B10" s="32"/>
      <c r="C10" s="14"/>
      <c r="D10" s="14"/>
      <c r="E10" s="14"/>
      <c r="F10" s="14"/>
      <c r="G10" s="14"/>
      <c r="H10" s="33"/>
    </row>
    <row r="11" spans="2:8" ht="19.5" customHeight="1" x14ac:dyDescent="0.2">
      <c r="B11" s="34"/>
      <c r="C11" s="15"/>
      <c r="D11" s="15"/>
      <c r="E11" s="15"/>
      <c r="F11" s="13"/>
      <c r="G11" s="13"/>
      <c r="H11" s="35"/>
    </row>
    <row r="12" spans="2:8" ht="19.5" customHeight="1" x14ac:dyDescent="0.2">
      <c r="B12" s="36">
        <f t="array" ref="B12:H12">DaysAndWeeks+DATE(CalendarYear,4,1)-WEEKDAY(DATE(CalendarYear,4,1),(WeekStart="Monday")+1)+8</f>
        <v>45753</v>
      </c>
      <c r="C12" s="19">
        <v>45754</v>
      </c>
      <c r="D12" s="19">
        <v>45755</v>
      </c>
      <c r="E12" s="19">
        <v>45756</v>
      </c>
      <c r="F12" s="19">
        <v>45757</v>
      </c>
      <c r="G12" s="19">
        <v>45758</v>
      </c>
      <c r="H12" s="37">
        <v>45759</v>
      </c>
    </row>
    <row r="13" spans="2:8" ht="19.5" customHeight="1" x14ac:dyDescent="0.2">
      <c r="B13" s="38"/>
      <c r="C13" s="16"/>
      <c r="D13" s="16"/>
      <c r="E13" s="16"/>
      <c r="F13" s="16"/>
      <c r="G13" s="16"/>
      <c r="H13" s="39"/>
    </row>
    <row r="14" spans="2:8" ht="19.5" customHeight="1" x14ac:dyDescent="0.2">
      <c r="B14" s="38"/>
      <c r="C14" s="16"/>
      <c r="D14" s="16"/>
      <c r="E14" s="16"/>
      <c r="F14" s="16"/>
      <c r="G14" s="16"/>
      <c r="H14" s="39"/>
    </row>
    <row r="15" spans="2:8" ht="19.5" customHeight="1" x14ac:dyDescent="0.2">
      <c r="B15" s="38"/>
      <c r="C15" s="16"/>
      <c r="D15" s="16"/>
      <c r="E15" s="16"/>
      <c r="F15" s="16"/>
      <c r="G15" s="16"/>
      <c r="H15" s="39"/>
    </row>
    <row r="16" spans="2:8" ht="19.5" customHeight="1" x14ac:dyDescent="0.2">
      <c r="B16" s="40"/>
      <c r="C16" s="17"/>
      <c r="D16" s="17"/>
      <c r="E16" s="17"/>
      <c r="F16" s="17"/>
      <c r="G16" s="18"/>
      <c r="H16" s="41"/>
    </row>
    <row r="17" spans="2:8" ht="19.5" customHeight="1" x14ac:dyDescent="0.2">
      <c r="B17" s="42">
        <f t="array" ref="B17:H17">DaysAndWeeks+DATE(CalendarYear,4,1)-WEEKDAY(DATE(CalendarYear,4,1),(WeekStart="Monday")+1)+15</f>
        <v>45760</v>
      </c>
      <c r="C17" s="20">
        <v>45761</v>
      </c>
      <c r="D17" s="20">
        <v>45762</v>
      </c>
      <c r="E17" s="20">
        <v>45763</v>
      </c>
      <c r="F17" s="20">
        <v>45764</v>
      </c>
      <c r="G17" s="20">
        <v>45765</v>
      </c>
      <c r="H17" s="43">
        <v>45766</v>
      </c>
    </row>
    <row r="18" spans="2:8" ht="19.5" customHeight="1" x14ac:dyDescent="0.2">
      <c r="B18" s="32"/>
      <c r="C18" s="14"/>
      <c r="D18" s="14"/>
      <c r="E18" s="14"/>
      <c r="F18" s="14"/>
      <c r="G18" s="14"/>
      <c r="H18" s="33"/>
    </row>
    <row r="19" spans="2:8" ht="19.5" customHeight="1" x14ac:dyDescent="0.2">
      <c r="B19" s="32"/>
      <c r="C19" s="14"/>
      <c r="D19" s="14"/>
      <c r="E19" s="14"/>
      <c r="F19" s="14"/>
      <c r="G19" s="14"/>
      <c r="H19" s="33"/>
    </row>
    <row r="20" spans="2:8" ht="19.5" customHeight="1" x14ac:dyDescent="0.2">
      <c r="B20" s="32"/>
      <c r="C20" s="14"/>
      <c r="D20" s="14"/>
      <c r="E20" s="14"/>
      <c r="F20" s="14"/>
      <c r="G20" s="14"/>
      <c r="H20" s="33"/>
    </row>
    <row r="21" spans="2:8" ht="19.5" customHeight="1" x14ac:dyDescent="0.2">
      <c r="B21" s="34"/>
      <c r="C21" s="15"/>
      <c r="D21" s="15"/>
      <c r="E21" s="15"/>
      <c r="F21" s="13"/>
      <c r="G21" s="13"/>
      <c r="H21" s="35"/>
    </row>
    <row r="22" spans="2:8" ht="19.5" customHeight="1" x14ac:dyDescent="0.2">
      <c r="B22" s="36">
        <f t="array" ref="B22:H22">DaysAndWeeks+DATE(CalendarYear,4,1)-WEEKDAY(DATE(CalendarYear,4,1),(WeekStart="Monday")+1)+22</f>
        <v>45767</v>
      </c>
      <c r="C22" s="19">
        <v>45768</v>
      </c>
      <c r="D22" s="19">
        <v>45769</v>
      </c>
      <c r="E22" s="19">
        <v>45770</v>
      </c>
      <c r="F22" s="19">
        <v>45771</v>
      </c>
      <c r="G22" s="19">
        <v>45772</v>
      </c>
      <c r="H22" s="37">
        <v>45773</v>
      </c>
    </row>
    <row r="23" spans="2:8" ht="19.5" customHeight="1" x14ac:dyDescent="0.2">
      <c r="B23" s="38"/>
      <c r="C23" s="16"/>
      <c r="D23" s="16"/>
      <c r="E23" s="16"/>
      <c r="F23" s="16"/>
      <c r="G23" s="16"/>
      <c r="H23" s="39"/>
    </row>
    <row r="24" spans="2:8" ht="19.5" customHeight="1" x14ac:dyDescent="0.2">
      <c r="B24" s="38"/>
      <c r="C24" s="16"/>
      <c r="D24" s="16"/>
      <c r="E24" s="16"/>
      <c r="F24" s="16"/>
      <c r="G24" s="16"/>
      <c r="H24" s="39"/>
    </row>
    <row r="25" spans="2:8" ht="19.5" customHeight="1" x14ac:dyDescent="0.2">
      <c r="B25" s="38"/>
      <c r="C25" s="16"/>
      <c r="D25" s="16"/>
      <c r="E25" s="16"/>
      <c r="F25" s="16"/>
      <c r="G25" s="16"/>
      <c r="H25" s="39"/>
    </row>
    <row r="26" spans="2:8" ht="19.5" customHeight="1" x14ac:dyDescent="0.2">
      <c r="B26" s="40"/>
      <c r="C26" s="17"/>
      <c r="D26" s="17"/>
      <c r="E26" s="17"/>
      <c r="F26" s="17"/>
      <c r="G26" s="18"/>
      <c r="H26" s="41"/>
    </row>
    <row r="27" spans="2:8" ht="19.5" customHeight="1" x14ac:dyDescent="0.2">
      <c r="B27" s="42">
        <f t="array" ref="B27:H27">DaysAndWeeks+DATE(CalendarYear,4,1)-WEEKDAY(DATE(CalendarYear,4,1),(WeekStart="Monday")+1)+29</f>
        <v>45774</v>
      </c>
      <c r="C27" s="20">
        <v>45775</v>
      </c>
      <c r="D27" s="20">
        <v>45776</v>
      </c>
      <c r="E27" s="20">
        <v>45777</v>
      </c>
      <c r="F27" s="20">
        <v>45778</v>
      </c>
      <c r="G27" s="20">
        <v>45779</v>
      </c>
      <c r="H27" s="43">
        <v>45780</v>
      </c>
    </row>
    <row r="28" spans="2:8" ht="19.5" customHeight="1" x14ac:dyDescent="0.2">
      <c r="B28" s="32"/>
      <c r="C28" s="14"/>
      <c r="D28" s="14"/>
      <c r="E28" s="14"/>
      <c r="F28" s="14"/>
      <c r="G28" s="14"/>
      <c r="H28" s="33"/>
    </row>
    <row r="29" spans="2:8" ht="19.5" customHeight="1" x14ac:dyDescent="0.2">
      <c r="B29" s="32"/>
      <c r="C29" s="14"/>
      <c r="D29" s="14"/>
      <c r="E29" s="14"/>
      <c r="F29" s="14"/>
      <c r="G29" s="14"/>
      <c r="H29" s="33"/>
    </row>
    <row r="30" spans="2:8" ht="19.5" customHeight="1" x14ac:dyDescent="0.2">
      <c r="B30" s="32"/>
      <c r="C30" s="14"/>
      <c r="D30" s="14"/>
      <c r="E30" s="14"/>
      <c r="F30" s="14"/>
      <c r="G30" s="14"/>
      <c r="H30" s="33"/>
    </row>
    <row r="31" spans="2:8" ht="19.5" customHeight="1" x14ac:dyDescent="0.2">
      <c r="B31" s="34"/>
      <c r="C31" s="15"/>
      <c r="D31" s="15"/>
      <c r="E31" s="15"/>
      <c r="F31" s="13"/>
      <c r="G31" s="13"/>
      <c r="H31" s="44"/>
    </row>
    <row r="32" spans="2:8" ht="19.5" customHeight="1" x14ac:dyDescent="0.2">
      <c r="B32" s="36">
        <f t="array" ref="B32:C32">DaysAndWeeks+DATE(CalendarYear,4,1)-WEEKDAY(DATE(CalendarYear,4,1),(WeekStart="Monday")+1)+36</f>
        <v>45781</v>
      </c>
      <c r="C32" s="19">
        <v>45782</v>
      </c>
      <c r="D32" s="111" t="s">
        <v>5</v>
      </c>
      <c r="E32" s="112"/>
      <c r="F32" s="113"/>
      <c r="G32" s="111" t="s">
        <v>6</v>
      </c>
      <c r="H32" s="114"/>
    </row>
    <row r="33" spans="2:8" ht="19.5" customHeight="1" x14ac:dyDescent="0.2">
      <c r="B33" s="45"/>
      <c r="C33" s="12"/>
      <c r="D33" s="94" t="s">
        <v>84</v>
      </c>
      <c r="E33" s="95"/>
      <c r="F33" s="96"/>
      <c r="G33" s="97" t="s">
        <v>62</v>
      </c>
      <c r="H33" s="98"/>
    </row>
    <row r="34" spans="2:8" ht="19.5" customHeight="1" x14ac:dyDescent="0.2">
      <c r="B34" s="45"/>
      <c r="C34" s="12"/>
      <c r="D34" s="79" t="s">
        <v>79</v>
      </c>
      <c r="E34" s="80"/>
      <c r="F34" s="81"/>
      <c r="G34" s="97"/>
      <c r="H34" s="98"/>
    </row>
    <row r="35" spans="2:8" ht="19.5" customHeight="1" x14ac:dyDescent="0.2">
      <c r="B35" s="45"/>
      <c r="C35" s="12"/>
      <c r="D35" s="79" t="s">
        <v>80</v>
      </c>
      <c r="E35" s="80"/>
      <c r="F35" s="81"/>
      <c r="G35" s="97" t="s">
        <v>27</v>
      </c>
      <c r="H35" s="98"/>
    </row>
    <row r="36" spans="2:8" ht="30" customHeight="1" x14ac:dyDescent="0.25">
      <c r="B36" s="46"/>
      <c r="C36" s="47"/>
      <c r="D36" s="120" t="s">
        <v>86</v>
      </c>
      <c r="E36" s="118"/>
      <c r="F36" s="119"/>
      <c r="G36" s="115"/>
      <c r="H36" s="116"/>
    </row>
    <row r="37" spans="2:8" x14ac:dyDescent="0.25">
      <c r="D37" s="86"/>
      <c r="E37" s="86"/>
      <c r="F37" s="86"/>
    </row>
  </sheetData>
  <mergeCells count="16">
    <mergeCell ref="D36:F36"/>
    <mergeCell ref="D37:F37"/>
    <mergeCell ref="B1:D4"/>
    <mergeCell ref="E1:F1"/>
    <mergeCell ref="G1:H1"/>
    <mergeCell ref="E2:F2"/>
    <mergeCell ref="E3:F3"/>
    <mergeCell ref="E4:F4"/>
    <mergeCell ref="D32:F32"/>
    <mergeCell ref="G32:H32"/>
    <mergeCell ref="D33:F33"/>
    <mergeCell ref="G33:H34"/>
    <mergeCell ref="D34:F34"/>
    <mergeCell ref="D35:F35"/>
    <mergeCell ref="G35:H36"/>
    <mergeCell ref="G2:H2"/>
  </mergeCells>
  <conditionalFormatting sqref="B7:G10">
    <cfRule type="expression" dxfId="21" priority="1">
      <formula>DAY(B7)&gt;8</formula>
    </cfRule>
  </conditionalFormatting>
  <conditionalFormatting sqref="B27:H30 B32:C35">
    <cfRule type="expression" dxfId="20" priority="2">
      <formula>AND(DAY(B27)&gt;=1,DAY(B27)&lt;=15)</formula>
    </cfRule>
  </conditionalFormatting>
  <dataValidations count="8">
    <dataValidation allowBlank="1" showInputMessage="1" showErrorMessage="1" prompt="Automatically determined weekday" sqref="C6:H6" xr:uid="{00000000-0002-0000-03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3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0" xr:uid="{00000000-0002-0000-0300-000002000000}"/>
    <dataValidation allowBlank="1" showInputMessage="1" showErrorMessage="1" prompt="April month calendar" sqref="A5" xr:uid="{00000000-0002-0000-0300-000003000000}"/>
    <dataValidation allowBlank="1" showInputMessage="1" showErrorMessage="1" prompt="Enter Notes in the cell at right" sqref="D32:D35" xr:uid="{332D6F19-7B90-4FC6-9090-B83CA164642A}"/>
    <dataValidation allowBlank="1" showInputMessage="1" showErrorMessage="1" prompt="Enter Notes in this cell" sqref="E32:F32" xr:uid="{2D546744-BA0F-470B-A8FD-665C9B6C95AC}"/>
    <dataValidation allowBlank="1" showInputMessage="1" showErrorMessage="1" prompt="This row &amp; rows 6, 8, 10, 12, &amp; 14 are cells for entering daily notes related to the calendar day in the cell above" sqref="B11" xr:uid="{00000000-0002-0000-03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3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-0.249977111117893"/>
    <pageSetUpPr fitToPage="1"/>
  </sheetPr>
  <dimension ref="B1:H37"/>
  <sheetViews>
    <sheetView showGridLines="0" workbookViewId="0">
      <selection activeCell="D11" sqref="D11"/>
    </sheetView>
  </sheetViews>
  <sheetFormatPr defaultColWidth="8.625" defaultRowHeight="15" x14ac:dyDescent="0.25"/>
  <cols>
    <col min="1" max="1" width="2.625" customWidth="1"/>
    <col min="2" max="8" width="30.625" customWidth="1"/>
    <col min="9" max="9" width="2.625" customWidth="1"/>
  </cols>
  <sheetData>
    <row r="1" spans="2:8" ht="19.5" customHeight="1" x14ac:dyDescent="0.25">
      <c r="B1" s="99" t="str">
        <f>"May "&amp;CalendarYear</f>
        <v>May 2025</v>
      </c>
      <c r="C1" s="99"/>
      <c r="D1" s="99"/>
      <c r="E1" s="101" t="s">
        <v>7</v>
      </c>
      <c r="F1" s="102"/>
      <c r="G1" s="103" t="s">
        <v>11</v>
      </c>
      <c r="H1" s="104"/>
    </row>
    <row r="2" spans="2:8" ht="19.5" customHeight="1" x14ac:dyDescent="0.25">
      <c r="B2" s="99"/>
      <c r="C2" s="99"/>
      <c r="D2" s="99"/>
      <c r="E2" s="105" t="s">
        <v>65</v>
      </c>
      <c r="F2" s="106"/>
      <c r="G2" s="87" t="s">
        <v>83</v>
      </c>
      <c r="H2" s="88"/>
    </row>
    <row r="3" spans="2:8" ht="19.5" customHeight="1" x14ac:dyDescent="0.25">
      <c r="B3" s="99"/>
      <c r="C3" s="99"/>
      <c r="D3" s="99"/>
      <c r="E3" s="107" t="s">
        <v>28</v>
      </c>
      <c r="F3" s="108"/>
      <c r="G3" s="22" t="s">
        <v>13</v>
      </c>
      <c r="H3" s="21" t="s">
        <v>14</v>
      </c>
    </row>
    <row r="4" spans="2:8" ht="19.5" customHeight="1" thickBot="1" x14ac:dyDescent="0.3">
      <c r="B4" s="100"/>
      <c r="C4" s="100"/>
      <c r="D4" s="100"/>
      <c r="E4" s="109" t="s">
        <v>29</v>
      </c>
      <c r="F4" s="110"/>
      <c r="G4" s="23" t="s">
        <v>4</v>
      </c>
      <c r="H4" s="52" t="s">
        <v>12</v>
      </c>
    </row>
    <row r="5" spans="2:8" ht="19.5" customHeight="1" x14ac:dyDescent="0.25">
      <c r="B5" s="26"/>
      <c r="C5" s="26"/>
      <c r="D5" s="26"/>
      <c r="E5" s="27"/>
      <c r="F5" s="28"/>
      <c r="G5" s="24"/>
      <c r="H5" s="25"/>
    </row>
    <row r="6" spans="2:8" ht="21.75" customHeight="1" x14ac:dyDescent="0.25">
      <c r="B6" s="30" t="str">
        <f>IF(WeekStart="SUNDAY", "SUNDAY","MONDAY")</f>
        <v>SUNDAY</v>
      </c>
      <c r="C6" s="29" t="str">
        <f t="shared" ref="C6:H6" si="0">UPPER(TEXT(C7,"dddd"))</f>
        <v>MONDAY</v>
      </c>
      <c r="D6" s="29" t="str">
        <f t="shared" si="0"/>
        <v>TUESDAY</v>
      </c>
      <c r="E6" s="29" t="str">
        <f t="shared" si="0"/>
        <v>WEDNESDAY</v>
      </c>
      <c r="F6" s="29" t="str">
        <f t="shared" si="0"/>
        <v>THURSDAY</v>
      </c>
      <c r="G6" s="9" t="str">
        <f t="shared" si="0"/>
        <v>FRIDAY</v>
      </c>
      <c r="H6" s="31" t="str">
        <f t="shared" si="0"/>
        <v>SATURDAY</v>
      </c>
    </row>
    <row r="7" spans="2:8" ht="19.5" customHeight="1" x14ac:dyDescent="0.2">
      <c r="B7" s="32">
        <f t="array" ref="B7:H7">DaysAndWeeks+DATE(CalendarYear,5,1)-WEEKDAY(DATE(CalendarYear,5,1),(WeekStart="Monday")+1)+1</f>
        <v>45774</v>
      </c>
      <c r="C7" s="14">
        <v>45775</v>
      </c>
      <c r="D7" s="14">
        <v>45776</v>
      </c>
      <c r="E7" s="14">
        <v>45777</v>
      </c>
      <c r="F7" s="14">
        <v>45778</v>
      </c>
      <c r="G7" s="14">
        <v>45779</v>
      </c>
      <c r="H7" s="33">
        <v>45780</v>
      </c>
    </row>
    <row r="8" spans="2:8" ht="19.5" customHeight="1" x14ac:dyDescent="0.2">
      <c r="B8" s="32"/>
      <c r="C8" s="14"/>
      <c r="D8" s="14"/>
      <c r="E8" s="14"/>
      <c r="F8" s="14"/>
      <c r="G8" s="14"/>
      <c r="H8" s="33"/>
    </row>
    <row r="9" spans="2:8" ht="19.5" customHeight="1" x14ac:dyDescent="0.2">
      <c r="B9" s="32"/>
      <c r="C9" s="14"/>
      <c r="D9" s="14"/>
      <c r="E9" s="14"/>
      <c r="F9" s="14"/>
      <c r="G9" s="14"/>
      <c r="H9" s="33"/>
    </row>
    <row r="10" spans="2:8" ht="19.5" customHeight="1" x14ac:dyDescent="0.2">
      <c r="B10" s="32"/>
      <c r="C10" s="14"/>
      <c r="D10" s="14"/>
      <c r="E10" s="14"/>
      <c r="F10" s="14"/>
      <c r="G10" s="14"/>
      <c r="H10" s="33"/>
    </row>
    <row r="11" spans="2:8" ht="19.5" customHeight="1" x14ac:dyDescent="0.2">
      <c r="B11" s="34"/>
      <c r="C11" s="15"/>
      <c r="D11" s="15"/>
      <c r="E11" s="15"/>
      <c r="F11" s="13"/>
      <c r="G11" s="13"/>
      <c r="H11" s="35"/>
    </row>
    <row r="12" spans="2:8" ht="19.5" customHeight="1" x14ac:dyDescent="0.2">
      <c r="B12" s="36">
        <f t="array" ref="B12:H12">DaysAndWeeks+DATE(CalendarYear,5,1)-WEEKDAY(DATE(CalendarYear,5,1),(WeekStart="Monday")+1)+8</f>
        <v>45781</v>
      </c>
      <c r="C12" s="19">
        <v>45782</v>
      </c>
      <c r="D12" s="19">
        <v>45783</v>
      </c>
      <c r="E12" s="19">
        <v>45784</v>
      </c>
      <c r="F12" s="19">
        <v>45785</v>
      </c>
      <c r="G12" s="19">
        <v>45786</v>
      </c>
      <c r="H12" s="37">
        <v>45787</v>
      </c>
    </row>
    <row r="13" spans="2:8" ht="19.5" customHeight="1" x14ac:dyDescent="0.2">
      <c r="B13" s="38"/>
      <c r="C13" s="16"/>
      <c r="D13" s="16"/>
      <c r="E13" s="16"/>
      <c r="F13" s="16"/>
      <c r="G13" s="16"/>
      <c r="H13" s="39"/>
    </row>
    <row r="14" spans="2:8" ht="19.5" customHeight="1" x14ac:dyDescent="0.2">
      <c r="B14" s="38"/>
      <c r="C14" s="16"/>
      <c r="D14" s="16"/>
      <c r="E14" s="16"/>
      <c r="F14" s="16"/>
      <c r="G14" s="16"/>
      <c r="H14" s="39"/>
    </row>
    <row r="15" spans="2:8" ht="19.5" customHeight="1" x14ac:dyDescent="0.2">
      <c r="B15" s="38"/>
      <c r="C15" s="16"/>
      <c r="D15" s="16"/>
      <c r="E15" s="16"/>
      <c r="F15" s="16"/>
      <c r="G15" s="16"/>
      <c r="H15" s="39"/>
    </row>
    <row r="16" spans="2:8" ht="19.5" customHeight="1" x14ac:dyDescent="0.2">
      <c r="B16" s="40"/>
      <c r="C16" s="17"/>
      <c r="D16" s="17"/>
      <c r="E16" s="17"/>
      <c r="F16" s="17"/>
      <c r="G16" s="18"/>
      <c r="H16" s="41"/>
    </row>
    <row r="17" spans="2:8" ht="19.5" customHeight="1" x14ac:dyDescent="0.2">
      <c r="B17" s="42">
        <f t="array" ref="B17:H17">DaysAndWeeks+DATE(CalendarYear,5,1)-WEEKDAY(DATE(CalendarYear,5,1),(WeekStart="Monday")+1)+15</f>
        <v>45788</v>
      </c>
      <c r="C17" s="20">
        <v>45789</v>
      </c>
      <c r="D17" s="20">
        <v>45790</v>
      </c>
      <c r="E17" s="20">
        <v>45791</v>
      </c>
      <c r="F17" s="20">
        <v>45792</v>
      </c>
      <c r="G17" s="20">
        <v>45793</v>
      </c>
      <c r="H17" s="43">
        <v>45794</v>
      </c>
    </row>
    <row r="18" spans="2:8" ht="19.5" customHeight="1" x14ac:dyDescent="0.2">
      <c r="B18" s="32"/>
      <c r="C18" s="14"/>
      <c r="D18" s="14"/>
      <c r="E18" s="14"/>
      <c r="F18" s="14"/>
      <c r="G18" s="14"/>
      <c r="H18" s="33"/>
    </row>
    <row r="19" spans="2:8" ht="19.5" customHeight="1" x14ac:dyDescent="0.2">
      <c r="B19" s="32"/>
      <c r="C19" s="14"/>
      <c r="D19" s="14"/>
      <c r="E19" s="14"/>
      <c r="F19" s="14"/>
      <c r="G19" s="14"/>
      <c r="H19" s="33"/>
    </row>
    <row r="20" spans="2:8" ht="19.5" customHeight="1" x14ac:dyDescent="0.2">
      <c r="B20" s="32"/>
      <c r="C20" s="14"/>
      <c r="D20" s="14"/>
      <c r="E20" s="14"/>
      <c r="F20" s="14"/>
      <c r="G20" s="14"/>
      <c r="H20" s="33"/>
    </row>
    <row r="21" spans="2:8" ht="19.5" customHeight="1" x14ac:dyDescent="0.2">
      <c r="B21" s="34"/>
      <c r="C21" s="15"/>
      <c r="D21" s="15"/>
      <c r="E21" s="15"/>
      <c r="F21" s="13"/>
      <c r="G21" s="13"/>
      <c r="H21" s="35"/>
    </row>
    <row r="22" spans="2:8" ht="19.5" customHeight="1" x14ac:dyDescent="0.2">
      <c r="B22" s="36">
        <f t="array" ref="B22:H22">DaysAndWeeks+DATE(CalendarYear,5,1)-WEEKDAY(DATE(CalendarYear,5,1),(WeekStart="Monday")+1)+22</f>
        <v>45795</v>
      </c>
      <c r="C22" s="19">
        <v>45796</v>
      </c>
      <c r="D22" s="19">
        <v>45797</v>
      </c>
      <c r="E22" s="19">
        <v>45798</v>
      </c>
      <c r="F22" s="19">
        <v>45799</v>
      </c>
      <c r="G22" s="19">
        <v>45800</v>
      </c>
      <c r="H22" s="37">
        <v>45801</v>
      </c>
    </row>
    <row r="23" spans="2:8" ht="19.5" customHeight="1" x14ac:dyDescent="0.2">
      <c r="B23" s="38"/>
      <c r="C23" s="16"/>
      <c r="D23" s="16"/>
      <c r="E23" s="16"/>
      <c r="F23" s="16"/>
      <c r="G23" s="16"/>
      <c r="H23" s="39"/>
    </row>
    <row r="24" spans="2:8" ht="19.5" customHeight="1" x14ac:dyDescent="0.2">
      <c r="B24" s="38"/>
      <c r="C24" s="16"/>
      <c r="D24" s="16"/>
      <c r="E24" s="16"/>
      <c r="F24" s="16"/>
      <c r="G24" s="16"/>
      <c r="H24" s="39"/>
    </row>
    <row r="25" spans="2:8" ht="19.5" customHeight="1" x14ac:dyDescent="0.2">
      <c r="B25" s="38"/>
      <c r="C25" s="16"/>
      <c r="D25" s="16"/>
      <c r="E25" s="16"/>
      <c r="F25" s="16"/>
      <c r="G25" s="16"/>
      <c r="H25" s="39"/>
    </row>
    <row r="26" spans="2:8" ht="19.5" customHeight="1" x14ac:dyDescent="0.2">
      <c r="B26" s="40"/>
      <c r="C26" s="17"/>
      <c r="D26" s="17"/>
      <c r="E26" s="17"/>
      <c r="F26" s="17"/>
      <c r="G26" s="18"/>
      <c r="H26" s="41"/>
    </row>
    <row r="27" spans="2:8" ht="19.5" customHeight="1" x14ac:dyDescent="0.2">
      <c r="B27" s="42">
        <f t="array" ref="B27:H27">DaysAndWeeks+DATE(CalendarYear,5,1)-WEEKDAY(DATE(CalendarYear,5,1),(WeekStart="Monday")+1)+29</f>
        <v>45802</v>
      </c>
      <c r="C27" s="20">
        <v>45803</v>
      </c>
      <c r="D27" s="20">
        <v>45804</v>
      </c>
      <c r="E27" s="20">
        <v>45805</v>
      </c>
      <c r="F27" s="20">
        <v>45806</v>
      </c>
      <c r="G27" s="20">
        <v>45807</v>
      </c>
      <c r="H27" s="43">
        <v>45808</v>
      </c>
    </row>
    <row r="28" spans="2:8" ht="19.5" customHeight="1" x14ac:dyDescent="0.2">
      <c r="B28" s="32"/>
      <c r="C28" s="14"/>
      <c r="D28" s="14"/>
      <c r="E28" s="14"/>
      <c r="F28" s="14"/>
      <c r="G28" s="14"/>
      <c r="H28" s="33"/>
    </row>
    <row r="29" spans="2:8" ht="19.5" customHeight="1" x14ac:dyDescent="0.2">
      <c r="B29" s="32"/>
      <c r="C29" s="14"/>
      <c r="D29" s="14"/>
      <c r="E29" s="14"/>
      <c r="F29" s="14"/>
      <c r="G29" s="14"/>
      <c r="H29" s="33"/>
    </row>
    <row r="30" spans="2:8" ht="19.5" customHeight="1" x14ac:dyDescent="0.2">
      <c r="B30" s="32"/>
      <c r="C30" s="14"/>
      <c r="D30" s="14"/>
      <c r="E30" s="14"/>
      <c r="F30" s="14"/>
      <c r="G30" s="14"/>
      <c r="H30" s="33"/>
    </row>
    <row r="31" spans="2:8" ht="19.5" customHeight="1" x14ac:dyDescent="0.2">
      <c r="B31" s="34"/>
      <c r="C31" s="15"/>
      <c r="D31" s="15"/>
      <c r="E31" s="15"/>
      <c r="F31" s="13"/>
      <c r="G31" s="13"/>
      <c r="H31" s="44"/>
    </row>
    <row r="32" spans="2:8" ht="19.5" customHeight="1" x14ac:dyDescent="0.2">
      <c r="B32" s="36">
        <f t="array" ref="B32:C32">DaysAndWeeks+DATE(CalendarYear,5,1)-WEEKDAY(DATE(CalendarYear,5,1),(WeekStart="Monday")+1)+36</f>
        <v>45809</v>
      </c>
      <c r="C32" s="19">
        <v>45810</v>
      </c>
      <c r="D32" s="111" t="s">
        <v>5</v>
      </c>
      <c r="E32" s="112"/>
      <c r="F32" s="113"/>
      <c r="G32" s="111" t="s">
        <v>6</v>
      </c>
      <c r="H32" s="114"/>
    </row>
    <row r="33" spans="2:8" ht="19.5" customHeight="1" x14ac:dyDescent="0.2">
      <c r="B33" s="45"/>
      <c r="C33" s="12"/>
      <c r="D33" s="94" t="s">
        <v>84</v>
      </c>
      <c r="E33" s="95"/>
      <c r="F33" s="96"/>
      <c r="G33" s="97" t="s">
        <v>30</v>
      </c>
      <c r="H33" s="98"/>
    </row>
    <row r="34" spans="2:8" ht="19.5" customHeight="1" x14ac:dyDescent="0.2">
      <c r="B34" s="45"/>
      <c r="C34" s="12"/>
      <c r="D34" s="79" t="s">
        <v>79</v>
      </c>
      <c r="E34" s="80"/>
      <c r="F34" s="81"/>
      <c r="G34" s="97"/>
      <c r="H34" s="98"/>
    </row>
    <row r="35" spans="2:8" ht="19.5" customHeight="1" x14ac:dyDescent="0.2">
      <c r="B35" s="45"/>
      <c r="C35" s="12"/>
      <c r="D35" s="79" t="s">
        <v>80</v>
      </c>
      <c r="E35" s="80"/>
      <c r="F35" s="81"/>
      <c r="G35" s="97" t="s">
        <v>66</v>
      </c>
      <c r="H35" s="98"/>
    </row>
    <row r="36" spans="2:8" ht="27" customHeight="1" x14ac:dyDescent="0.25">
      <c r="B36" s="46"/>
      <c r="C36" s="47"/>
      <c r="D36" s="120" t="s">
        <v>86</v>
      </c>
      <c r="E36" s="118"/>
      <c r="F36" s="119"/>
      <c r="G36" s="115"/>
      <c r="H36" s="116"/>
    </row>
    <row r="37" spans="2:8" x14ac:dyDescent="0.25">
      <c r="D37" s="86"/>
      <c r="E37" s="86"/>
      <c r="F37" s="86"/>
    </row>
  </sheetData>
  <mergeCells count="16">
    <mergeCell ref="D36:F36"/>
    <mergeCell ref="D37:F37"/>
    <mergeCell ref="B1:D4"/>
    <mergeCell ref="E1:F1"/>
    <mergeCell ref="G1:H1"/>
    <mergeCell ref="E2:F2"/>
    <mergeCell ref="E3:F3"/>
    <mergeCell ref="E4:F4"/>
    <mergeCell ref="D32:F32"/>
    <mergeCell ref="G32:H32"/>
    <mergeCell ref="D33:F33"/>
    <mergeCell ref="G33:H34"/>
    <mergeCell ref="D34:F34"/>
    <mergeCell ref="D35:F35"/>
    <mergeCell ref="G35:H36"/>
    <mergeCell ref="G2:H2"/>
  </mergeCells>
  <conditionalFormatting sqref="B7:G10">
    <cfRule type="expression" dxfId="19" priority="1">
      <formula>DAY(B7)&gt;8</formula>
    </cfRule>
  </conditionalFormatting>
  <conditionalFormatting sqref="B27:H30 B32:C35">
    <cfRule type="expression" dxfId="18" priority="2">
      <formula>AND(DAY(B27)&gt;=1,DAY(B27)&lt;=15)</formula>
    </cfRule>
  </conditionalFormatting>
  <dataValidations count="8">
    <dataValidation allowBlank="1" showInputMessage="1" showErrorMessage="1" prompt="Automatically determined weekday" sqref="C6:H6" xr:uid="{00000000-0002-0000-04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4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0 B13:B15 B18:B20 B33:B35 B28:B30 B23:B25" xr:uid="{00000000-0002-0000-0400-000002000000}"/>
    <dataValidation allowBlank="1" showInputMessage="1" showErrorMessage="1" prompt="May month calendar" sqref="A5" xr:uid="{00000000-0002-0000-0400-000003000000}"/>
    <dataValidation allowBlank="1" showInputMessage="1" showErrorMessage="1" prompt="Enter Notes in the cell at right" sqref="D32:D35" xr:uid="{8A8C6D5C-4D15-4DE3-A218-2DE935656914}"/>
    <dataValidation allowBlank="1" showInputMessage="1" showErrorMessage="1" prompt="Enter Notes in this cell" sqref="E32:F32" xr:uid="{8017ADD1-D341-4087-9E57-71ACA4881746}"/>
    <dataValidation allowBlank="1" showInputMessage="1" showErrorMessage="1" prompt="This row &amp; rows 6, 8, 10, 12, &amp; 14 are cells for entering daily notes related to the calendar day in the cell above" sqref="B11" xr:uid="{00000000-0002-0000-04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4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/>
    <pageSetUpPr fitToPage="1"/>
  </sheetPr>
  <dimension ref="B1:H37"/>
  <sheetViews>
    <sheetView showGridLines="0" workbookViewId="0">
      <selection activeCell="D10" sqref="D10"/>
    </sheetView>
  </sheetViews>
  <sheetFormatPr defaultColWidth="8.625" defaultRowHeight="15" x14ac:dyDescent="0.25"/>
  <cols>
    <col min="1" max="1" width="2.625" customWidth="1"/>
    <col min="2" max="8" width="30.625" customWidth="1"/>
    <col min="9" max="9" width="2.625" customWidth="1"/>
  </cols>
  <sheetData>
    <row r="1" spans="2:8" ht="19.5" customHeight="1" x14ac:dyDescent="0.25">
      <c r="B1" s="99" t="str">
        <f>"June "&amp;CalendarYear</f>
        <v>June 2025</v>
      </c>
      <c r="C1" s="99"/>
      <c r="D1" s="99"/>
      <c r="E1" s="101" t="s">
        <v>7</v>
      </c>
      <c r="F1" s="102"/>
      <c r="G1" s="103" t="s">
        <v>11</v>
      </c>
      <c r="H1" s="104"/>
    </row>
    <row r="2" spans="2:8" ht="19.5" customHeight="1" x14ac:dyDescent="0.25">
      <c r="B2" s="99"/>
      <c r="C2" s="99"/>
      <c r="D2" s="99"/>
      <c r="E2" s="105" t="s">
        <v>31</v>
      </c>
      <c r="F2" s="106"/>
      <c r="G2" s="87" t="s">
        <v>83</v>
      </c>
      <c r="H2" s="88"/>
    </row>
    <row r="3" spans="2:8" ht="19.5" customHeight="1" x14ac:dyDescent="0.25">
      <c r="B3" s="99"/>
      <c r="C3" s="99"/>
      <c r="D3" s="99"/>
      <c r="E3" s="107" t="s">
        <v>32</v>
      </c>
      <c r="F3" s="108"/>
      <c r="G3" s="22" t="s">
        <v>13</v>
      </c>
      <c r="H3" s="21" t="s">
        <v>14</v>
      </c>
    </row>
    <row r="4" spans="2:8" ht="19.5" customHeight="1" thickBot="1" x14ac:dyDescent="0.3">
      <c r="B4" s="100"/>
      <c r="C4" s="100"/>
      <c r="D4" s="100"/>
      <c r="E4" s="109" t="s">
        <v>33</v>
      </c>
      <c r="F4" s="110"/>
      <c r="G4" s="23" t="s">
        <v>4</v>
      </c>
      <c r="H4" s="52" t="s">
        <v>12</v>
      </c>
    </row>
    <row r="5" spans="2:8" ht="19.5" customHeight="1" x14ac:dyDescent="0.25">
      <c r="B5" s="26"/>
      <c r="C5" s="26"/>
      <c r="D5" s="26"/>
      <c r="E5" s="27"/>
      <c r="F5" s="28"/>
      <c r="G5" s="24"/>
      <c r="H5" s="25"/>
    </row>
    <row r="6" spans="2:8" ht="19.5" customHeight="1" x14ac:dyDescent="0.25">
      <c r="B6" s="30" t="str">
        <f>IF(WeekStart="SUNDAY", "SUNDAY","MONDAY")</f>
        <v>SUNDAY</v>
      </c>
      <c r="C6" s="29" t="str">
        <f t="shared" ref="C6:H6" si="0">UPPER(TEXT(C7,"dddd"))</f>
        <v>MONDAY</v>
      </c>
      <c r="D6" s="29" t="str">
        <f t="shared" si="0"/>
        <v>TUESDAY</v>
      </c>
      <c r="E6" s="29" t="str">
        <f t="shared" si="0"/>
        <v>WEDNESDAY</v>
      </c>
      <c r="F6" s="29" t="str">
        <f t="shared" si="0"/>
        <v>THURSDAY</v>
      </c>
      <c r="G6" s="9" t="str">
        <f t="shared" si="0"/>
        <v>FRIDAY</v>
      </c>
      <c r="H6" s="31" t="str">
        <f t="shared" si="0"/>
        <v>SATURDAY</v>
      </c>
    </row>
    <row r="7" spans="2:8" ht="19.5" customHeight="1" x14ac:dyDescent="0.2">
      <c r="B7" s="32">
        <f t="array" ref="B7:H7">DaysAndWeeks+DATE(CalendarYear,6,1)-WEEKDAY(DATE(CalendarYear,6,1),(WeekStart="Monday")+1)+1</f>
        <v>45809</v>
      </c>
      <c r="C7" s="14">
        <v>45810</v>
      </c>
      <c r="D7" s="14">
        <v>45811</v>
      </c>
      <c r="E7" s="14">
        <v>45812</v>
      </c>
      <c r="F7" s="14">
        <v>45813</v>
      </c>
      <c r="G7" s="14">
        <v>45814</v>
      </c>
      <c r="H7" s="33">
        <v>45815</v>
      </c>
    </row>
    <row r="8" spans="2:8" ht="19.5" customHeight="1" x14ac:dyDescent="0.2">
      <c r="B8" s="32"/>
      <c r="C8" s="14"/>
      <c r="D8" s="14"/>
      <c r="E8" s="14"/>
      <c r="F8" s="14"/>
      <c r="G8" s="14"/>
      <c r="H8" s="33"/>
    </row>
    <row r="9" spans="2:8" ht="19.5" customHeight="1" x14ac:dyDescent="0.2">
      <c r="B9" s="32"/>
      <c r="C9" s="14"/>
      <c r="D9" s="14"/>
      <c r="E9" s="14"/>
      <c r="F9" s="14"/>
      <c r="G9" s="14"/>
      <c r="H9" s="33"/>
    </row>
    <row r="10" spans="2:8" ht="19.5" customHeight="1" x14ac:dyDescent="0.2">
      <c r="B10" s="32"/>
      <c r="C10" s="14"/>
      <c r="D10" s="14"/>
      <c r="E10" s="14"/>
      <c r="F10" s="14"/>
      <c r="G10" s="14"/>
      <c r="H10" s="33"/>
    </row>
    <row r="11" spans="2:8" ht="19.5" customHeight="1" x14ac:dyDescent="0.2">
      <c r="B11" s="34"/>
      <c r="C11" s="15"/>
      <c r="D11" s="15"/>
      <c r="E11" s="15"/>
      <c r="F11" s="13"/>
      <c r="G11" s="13"/>
      <c r="H11" s="35"/>
    </row>
    <row r="12" spans="2:8" ht="19.5" customHeight="1" x14ac:dyDescent="0.2">
      <c r="B12" s="36">
        <f t="array" ref="B12:H12">DaysAndWeeks+DATE(CalendarYear,6,1)-WEEKDAY(DATE(CalendarYear,6,1),(WeekStart="Monday")+1)+8</f>
        <v>45816</v>
      </c>
      <c r="C12" s="19">
        <v>45817</v>
      </c>
      <c r="D12" s="19">
        <v>45818</v>
      </c>
      <c r="E12" s="19">
        <v>45819</v>
      </c>
      <c r="F12" s="19">
        <v>45820</v>
      </c>
      <c r="G12" s="19">
        <v>45821</v>
      </c>
      <c r="H12" s="37">
        <v>45822</v>
      </c>
    </row>
    <row r="13" spans="2:8" ht="19.5" customHeight="1" x14ac:dyDescent="0.2">
      <c r="B13" s="38"/>
      <c r="C13" s="16"/>
      <c r="D13" s="16"/>
      <c r="E13" s="16"/>
      <c r="F13" s="16"/>
      <c r="G13" s="16"/>
      <c r="H13" s="39"/>
    </row>
    <row r="14" spans="2:8" ht="19.5" customHeight="1" x14ac:dyDescent="0.2">
      <c r="B14" s="38"/>
      <c r="C14" s="16"/>
      <c r="D14" s="16"/>
      <c r="E14" s="16"/>
      <c r="F14" s="16"/>
      <c r="G14" s="16"/>
      <c r="H14" s="39"/>
    </row>
    <row r="15" spans="2:8" ht="19.5" customHeight="1" x14ac:dyDescent="0.2">
      <c r="B15" s="38"/>
      <c r="C15" s="16"/>
      <c r="D15" s="16"/>
      <c r="E15" s="16"/>
      <c r="F15" s="16"/>
      <c r="G15" s="16"/>
      <c r="H15" s="39"/>
    </row>
    <row r="16" spans="2:8" ht="19.5" customHeight="1" x14ac:dyDescent="0.2">
      <c r="B16" s="40"/>
      <c r="C16" s="17"/>
      <c r="D16" s="17"/>
      <c r="E16" s="17"/>
      <c r="F16" s="17"/>
      <c r="G16" s="18"/>
      <c r="H16" s="41"/>
    </row>
    <row r="17" spans="2:8" ht="19.5" customHeight="1" x14ac:dyDescent="0.2">
      <c r="B17" s="42">
        <f t="array" ref="B17:H17">DaysAndWeeks+DATE(CalendarYear,6,1)-WEEKDAY(DATE(CalendarYear,6,1),(WeekStart="Monday")+1)+15</f>
        <v>45823</v>
      </c>
      <c r="C17" s="20">
        <v>45824</v>
      </c>
      <c r="D17" s="20">
        <v>45825</v>
      </c>
      <c r="E17" s="20">
        <v>45826</v>
      </c>
      <c r="F17" s="20">
        <v>45827</v>
      </c>
      <c r="G17" s="20">
        <v>45828</v>
      </c>
      <c r="H17" s="43">
        <v>45829</v>
      </c>
    </row>
    <row r="18" spans="2:8" ht="19.5" customHeight="1" x14ac:dyDescent="0.2">
      <c r="B18" s="32"/>
      <c r="C18" s="14"/>
      <c r="D18" s="14"/>
      <c r="E18" s="14"/>
      <c r="F18" s="14"/>
      <c r="G18" s="14"/>
      <c r="H18" s="33"/>
    </row>
    <row r="19" spans="2:8" ht="19.5" customHeight="1" x14ac:dyDescent="0.2">
      <c r="B19" s="32"/>
      <c r="C19" s="14"/>
      <c r="D19" s="14"/>
      <c r="E19" s="14"/>
      <c r="F19" s="14"/>
      <c r="G19" s="14"/>
      <c r="H19" s="33"/>
    </row>
    <row r="20" spans="2:8" ht="19.5" customHeight="1" x14ac:dyDescent="0.2">
      <c r="B20" s="32"/>
      <c r="C20" s="14"/>
      <c r="D20" s="14"/>
      <c r="E20" s="14"/>
      <c r="F20" s="14"/>
      <c r="G20" s="14"/>
      <c r="H20" s="33"/>
    </row>
    <row r="21" spans="2:8" ht="19.5" customHeight="1" x14ac:dyDescent="0.2">
      <c r="B21" s="34"/>
      <c r="C21" s="15"/>
      <c r="D21" s="15"/>
      <c r="E21" s="15"/>
      <c r="F21" s="13"/>
      <c r="G21" s="13"/>
      <c r="H21" s="35"/>
    </row>
    <row r="22" spans="2:8" ht="19.5" customHeight="1" x14ac:dyDescent="0.2">
      <c r="B22" s="36">
        <f t="array" ref="B22:H22">DaysAndWeeks+DATE(CalendarYear,6,1)-WEEKDAY(DATE(CalendarYear,6,1),(WeekStart="Monday")+1)+22</f>
        <v>45830</v>
      </c>
      <c r="C22" s="19">
        <v>45831</v>
      </c>
      <c r="D22" s="19">
        <v>45832</v>
      </c>
      <c r="E22" s="19">
        <v>45833</v>
      </c>
      <c r="F22" s="19">
        <v>45834</v>
      </c>
      <c r="G22" s="19">
        <v>45835</v>
      </c>
      <c r="H22" s="37">
        <v>45836</v>
      </c>
    </row>
    <row r="23" spans="2:8" ht="19.5" customHeight="1" x14ac:dyDescent="0.2">
      <c r="B23" s="38"/>
      <c r="C23" s="16"/>
      <c r="D23" s="16"/>
      <c r="E23" s="16"/>
      <c r="F23" s="16"/>
      <c r="G23" s="16"/>
      <c r="H23" s="39"/>
    </row>
    <row r="24" spans="2:8" ht="19.5" customHeight="1" x14ac:dyDescent="0.2">
      <c r="B24" s="38"/>
      <c r="C24" s="16"/>
      <c r="D24" s="16"/>
      <c r="E24" s="16"/>
      <c r="F24" s="16"/>
      <c r="G24" s="16"/>
      <c r="H24" s="39"/>
    </row>
    <row r="25" spans="2:8" ht="19.5" customHeight="1" x14ac:dyDescent="0.2">
      <c r="B25" s="38"/>
      <c r="C25" s="16"/>
      <c r="D25" s="16"/>
      <c r="E25" s="16"/>
      <c r="F25" s="16"/>
      <c r="G25" s="16"/>
      <c r="H25" s="39"/>
    </row>
    <row r="26" spans="2:8" ht="19.5" customHeight="1" x14ac:dyDescent="0.2">
      <c r="B26" s="40"/>
      <c r="C26" s="17"/>
      <c r="D26" s="17"/>
      <c r="E26" s="17"/>
      <c r="F26" s="17"/>
      <c r="G26" s="18"/>
      <c r="H26" s="41"/>
    </row>
    <row r="27" spans="2:8" ht="19.5" customHeight="1" x14ac:dyDescent="0.2">
      <c r="B27" s="42">
        <f t="array" ref="B27:H27">DaysAndWeeks+DATE(CalendarYear,6,1)-WEEKDAY(DATE(CalendarYear,6,1),(WeekStart="Monday")+1)+29</f>
        <v>45837</v>
      </c>
      <c r="C27" s="20">
        <v>45838</v>
      </c>
      <c r="D27" s="20">
        <v>45839</v>
      </c>
      <c r="E27" s="20">
        <v>45840</v>
      </c>
      <c r="F27" s="20">
        <v>45841</v>
      </c>
      <c r="G27" s="20">
        <v>45842</v>
      </c>
      <c r="H27" s="43">
        <v>45843</v>
      </c>
    </row>
    <row r="28" spans="2:8" ht="19.5" customHeight="1" x14ac:dyDescent="0.2">
      <c r="B28" s="32"/>
      <c r="C28" s="14"/>
      <c r="D28" s="14"/>
      <c r="E28" s="14"/>
      <c r="F28" s="14"/>
      <c r="G28" s="14"/>
      <c r="H28" s="33"/>
    </row>
    <row r="29" spans="2:8" ht="19.5" customHeight="1" x14ac:dyDescent="0.2">
      <c r="B29" s="32"/>
      <c r="C29" s="14"/>
      <c r="D29" s="14"/>
      <c r="E29" s="14"/>
      <c r="F29" s="14"/>
      <c r="G29" s="14"/>
      <c r="H29" s="33"/>
    </row>
    <row r="30" spans="2:8" ht="19.5" customHeight="1" x14ac:dyDescent="0.2">
      <c r="B30" s="32"/>
      <c r="C30" s="14"/>
      <c r="D30" s="14"/>
      <c r="E30" s="14"/>
      <c r="F30" s="14"/>
      <c r="G30" s="14"/>
      <c r="H30" s="33"/>
    </row>
    <row r="31" spans="2:8" ht="19.5" customHeight="1" x14ac:dyDescent="0.2">
      <c r="B31" s="34"/>
      <c r="C31" s="15"/>
      <c r="D31" s="15"/>
      <c r="E31" s="15"/>
      <c r="F31" s="13"/>
      <c r="G31" s="13"/>
      <c r="H31" s="44"/>
    </row>
    <row r="32" spans="2:8" ht="19.5" customHeight="1" x14ac:dyDescent="0.2">
      <c r="B32" s="36">
        <f t="array" ref="B32:C32">DaysAndWeeks+DATE(CalendarYear,6,1)-WEEKDAY(DATE(CalendarYear,6,1),(WeekStart="Monday")+1)+36</f>
        <v>45844</v>
      </c>
      <c r="C32" s="19">
        <v>45845</v>
      </c>
      <c r="D32" s="111" t="s">
        <v>5</v>
      </c>
      <c r="E32" s="112"/>
      <c r="F32" s="113"/>
      <c r="G32" s="111" t="s">
        <v>6</v>
      </c>
      <c r="H32" s="114"/>
    </row>
    <row r="33" spans="2:8" ht="19.5" customHeight="1" x14ac:dyDescent="0.2">
      <c r="B33" s="45"/>
      <c r="C33" s="12"/>
      <c r="D33" s="94" t="s">
        <v>84</v>
      </c>
      <c r="E33" s="95"/>
      <c r="F33" s="96"/>
      <c r="G33" s="97" t="s">
        <v>63</v>
      </c>
      <c r="H33" s="98"/>
    </row>
    <row r="34" spans="2:8" ht="26.25" customHeight="1" x14ac:dyDescent="0.2">
      <c r="B34" s="45"/>
      <c r="C34" s="12"/>
      <c r="D34" s="79" t="s">
        <v>79</v>
      </c>
      <c r="E34" s="80"/>
      <c r="F34" s="81"/>
      <c r="G34" s="97"/>
      <c r="H34" s="98"/>
    </row>
    <row r="35" spans="2:8" ht="19.5" customHeight="1" x14ac:dyDescent="0.2">
      <c r="B35" s="45"/>
      <c r="C35" s="12"/>
      <c r="D35" s="79" t="s">
        <v>80</v>
      </c>
      <c r="E35" s="80"/>
      <c r="F35" s="81"/>
      <c r="G35" s="97" t="s">
        <v>64</v>
      </c>
      <c r="H35" s="98"/>
    </row>
    <row r="36" spans="2:8" ht="28.5" customHeight="1" x14ac:dyDescent="0.25">
      <c r="B36" s="46"/>
      <c r="C36" s="47"/>
      <c r="D36" s="120" t="s">
        <v>86</v>
      </c>
      <c r="E36" s="118"/>
      <c r="F36" s="119"/>
      <c r="G36" s="115"/>
      <c r="H36" s="116"/>
    </row>
    <row r="37" spans="2:8" x14ac:dyDescent="0.25">
      <c r="D37" s="86"/>
      <c r="E37" s="86"/>
      <c r="F37" s="86"/>
    </row>
  </sheetData>
  <mergeCells count="16">
    <mergeCell ref="D36:F36"/>
    <mergeCell ref="D37:F37"/>
    <mergeCell ref="B1:D4"/>
    <mergeCell ref="E1:F1"/>
    <mergeCell ref="G1:H1"/>
    <mergeCell ref="E2:F2"/>
    <mergeCell ref="E3:F3"/>
    <mergeCell ref="E4:F4"/>
    <mergeCell ref="D32:F32"/>
    <mergeCell ref="G32:H32"/>
    <mergeCell ref="D33:F33"/>
    <mergeCell ref="G33:H34"/>
    <mergeCell ref="D34:F34"/>
    <mergeCell ref="D35:F35"/>
    <mergeCell ref="G35:H36"/>
    <mergeCell ref="G2:H2"/>
  </mergeCells>
  <conditionalFormatting sqref="B7:G10">
    <cfRule type="expression" dxfId="17" priority="1">
      <formula>DAY(B7)&gt;8</formula>
    </cfRule>
  </conditionalFormatting>
  <conditionalFormatting sqref="B27:H30 B32:C35">
    <cfRule type="expression" dxfId="16" priority="2">
      <formula>AND(DAY(B27)&gt;=1,DAY(B27)&lt;=15)</formula>
    </cfRule>
  </conditionalFormatting>
  <dataValidations count="8">
    <dataValidation allowBlank="1" showInputMessage="1" showErrorMessage="1" prompt="Automatically determined weekday" sqref="C6:H6" xr:uid="{00000000-0002-0000-05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0 B13:B15 B18:B20 B23:B25 B28:B30 B33:B35" xr:uid="{00000000-0002-0000-0500-000001000000}"/>
    <dataValidation allowBlank="1" showInputMessage="1" showErrorMessage="1" prompt="June month calendar" sqref="A5" xr:uid="{00000000-0002-0000-0500-000002000000}"/>
    <dataValidation allowBlank="1" showInputMessage="1" showErrorMessage="1" prompt="Enter Notes in the cell at right" sqref="D32:D35" xr:uid="{11AD1046-38FA-46B0-9FBB-0927B18E1DAC}"/>
    <dataValidation allowBlank="1" showInputMessage="1" showErrorMessage="1" prompt="Enter Notes in this cell" sqref="E32:F32" xr:uid="{AF8F54D2-C02F-42AF-891C-D7BD6DCD87FE}"/>
    <dataValidation allowBlank="1" showInputMessage="1" showErrorMessage="1" prompt="This row &amp; rows 6, 8, 10, 12, &amp; 14 are cells for entering daily notes related to the calendar day in the cell above" sqref="B11" xr:uid="{00000000-0002-0000-05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5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5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-0.249977111117893"/>
    <pageSetUpPr fitToPage="1"/>
  </sheetPr>
  <dimension ref="B1:H37"/>
  <sheetViews>
    <sheetView showGridLines="0" zoomScaleNormal="100" workbookViewId="0">
      <selection activeCell="D9" sqref="D9"/>
    </sheetView>
  </sheetViews>
  <sheetFormatPr defaultColWidth="8.625" defaultRowHeight="15" x14ac:dyDescent="0.25"/>
  <cols>
    <col min="1" max="1" width="2.625" customWidth="1"/>
    <col min="2" max="8" width="30.625" customWidth="1"/>
    <col min="9" max="9" width="2.625" customWidth="1"/>
  </cols>
  <sheetData>
    <row r="1" spans="2:8" ht="19.5" customHeight="1" x14ac:dyDescent="0.25">
      <c r="B1" s="99" t="str">
        <f>"July "&amp;CalendarYear</f>
        <v>July 2025</v>
      </c>
      <c r="C1" s="99"/>
      <c r="D1" s="99"/>
      <c r="E1" s="101" t="s">
        <v>7</v>
      </c>
      <c r="F1" s="102"/>
      <c r="G1" s="103" t="s">
        <v>11</v>
      </c>
      <c r="H1" s="104"/>
    </row>
    <row r="2" spans="2:8" ht="19.5" customHeight="1" x14ac:dyDescent="0.25">
      <c r="B2" s="99"/>
      <c r="C2" s="99"/>
      <c r="D2" s="99"/>
      <c r="E2" s="105" t="s">
        <v>34</v>
      </c>
      <c r="F2" s="106"/>
      <c r="G2" s="87" t="s">
        <v>83</v>
      </c>
      <c r="H2" s="88"/>
    </row>
    <row r="3" spans="2:8" ht="19.5" customHeight="1" x14ac:dyDescent="0.25">
      <c r="B3" s="99"/>
      <c r="C3" s="99"/>
      <c r="D3" s="99"/>
      <c r="E3" s="107"/>
      <c r="F3" s="108"/>
      <c r="G3" s="22" t="s">
        <v>13</v>
      </c>
      <c r="H3" s="21" t="s">
        <v>14</v>
      </c>
    </row>
    <row r="4" spans="2:8" ht="19.5" customHeight="1" thickBot="1" x14ac:dyDescent="0.3">
      <c r="B4" s="100"/>
      <c r="C4" s="100"/>
      <c r="D4" s="100"/>
      <c r="E4" s="109"/>
      <c r="F4" s="110"/>
      <c r="G4" s="23" t="s">
        <v>4</v>
      </c>
      <c r="H4" s="52" t="s">
        <v>12</v>
      </c>
    </row>
    <row r="5" spans="2:8" ht="19.5" customHeight="1" x14ac:dyDescent="0.25">
      <c r="B5" s="26"/>
      <c r="C5" s="26"/>
      <c r="D5" s="26"/>
      <c r="E5" s="27"/>
      <c r="F5" s="28"/>
      <c r="G5" s="24"/>
      <c r="H5" s="25"/>
    </row>
    <row r="6" spans="2:8" ht="19.5" customHeight="1" x14ac:dyDescent="0.25">
      <c r="B6" s="30" t="str">
        <f>IF(WeekStart="SUNDAY", "SUNDAY","MONDAY")</f>
        <v>SUNDAY</v>
      </c>
      <c r="C6" s="29" t="str">
        <f t="shared" ref="C6:H6" si="0">UPPER(TEXT(C7,"dddd"))</f>
        <v>MONDAY</v>
      </c>
      <c r="D6" s="29" t="str">
        <f t="shared" si="0"/>
        <v>TUESDAY</v>
      </c>
      <c r="E6" s="29" t="str">
        <f t="shared" si="0"/>
        <v>WEDNESDAY</v>
      </c>
      <c r="F6" s="29" t="str">
        <f t="shared" si="0"/>
        <v>THURSDAY</v>
      </c>
      <c r="G6" s="9" t="str">
        <f t="shared" si="0"/>
        <v>FRIDAY</v>
      </c>
      <c r="H6" s="31" t="str">
        <f t="shared" si="0"/>
        <v>SATURDAY</v>
      </c>
    </row>
    <row r="7" spans="2:8" ht="19.5" customHeight="1" x14ac:dyDescent="0.2">
      <c r="B7" s="32">
        <f t="array" ref="B7:H7">DaysAndWeeks+DATE(CalendarYear,7,1)-WEEKDAY(DATE(CalendarYear,7,1),(WeekStart="Monday")+1)+1</f>
        <v>45837</v>
      </c>
      <c r="C7" s="14">
        <v>45838</v>
      </c>
      <c r="D7" s="14">
        <v>45839</v>
      </c>
      <c r="E7" s="14">
        <v>45840</v>
      </c>
      <c r="F7" s="14">
        <v>45841</v>
      </c>
      <c r="G7" s="14">
        <v>45842</v>
      </c>
      <c r="H7" s="33">
        <v>45843</v>
      </c>
    </row>
    <row r="8" spans="2:8" ht="19.5" customHeight="1" x14ac:dyDescent="0.2">
      <c r="B8" s="32"/>
      <c r="C8" s="14"/>
      <c r="D8" s="14"/>
      <c r="E8" s="14"/>
      <c r="F8" s="14"/>
      <c r="G8" s="14"/>
      <c r="H8" s="33"/>
    </row>
    <row r="9" spans="2:8" ht="19.5" customHeight="1" x14ac:dyDescent="0.2">
      <c r="B9" s="32"/>
      <c r="C9" s="14"/>
      <c r="D9" s="14"/>
      <c r="E9" s="14"/>
      <c r="F9" s="14"/>
      <c r="G9" s="14"/>
      <c r="H9" s="33"/>
    </row>
    <row r="10" spans="2:8" ht="19.5" customHeight="1" x14ac:dyDescent="0.2">
      <c r="B10" s="32"/>
      <c r="C10" s="14"/>
      <c r="D10" s="14"/>
      <c r="E10" s="14"/>
      <c r="F10" s="14"/>
      <c r="G10" s="14"/>
      <c r="H10" s="33"/>
    </row>
    <row r="11" spans="2:8" ht="19.5" customHeight="1" x14ac:dyDescent="0.2">
      <c r="B11" s="34"/>
      <c r="C11" s="15"/>
      <c r="D11" s="15"/>
      <c r="E11" s="15"/>
      <c r="F11" s="13"/>
      <c r="G11" s="13"/>
      <c r="H11" s="35"/>
    </row>
    <row r="12" spans="2:8" ht="19.5" customHeight="1" x14ac:dyDescent="0.2">
      <c r="B12" s="36">
        <f t="array" ref="B12:H12">DaysAndWeeks+DATE(CalendarYear,7,1)-WEEKDAY(DATE(CalendarYear,7,1),(WeekStart="Monday")+1)+8</f>
        <v>45844</v>
      </c>
      <c r="C12" s="19">
        <v>45845</v>
      </c>
      <c r="D12" s="19">
        <v>45846</v>
      </c>
      <c r="E12" s="19">
        <v>45847</v>
      </c>
      <c r="F12" s="19">
        <v>45848</v>
      </c>
      <c r="G12" s="19">
        <v>45849</v>
      </c>
      <c r="H12" s="37">
        <v>45850</v>
      </c>
    </row>
    <row r="13" spans="2:8" ht="19.5" customHeight="1" x14ac:dyDescent="0.2">
      <c r="B13" s="38"/>
      <c r="C13" s="16"/>
      <c r="D13" s="16"/>
      <c r="E13" s="16"/>
      <c r="F13" s="16"/>
      <c r="G13" s="16"/>
      <c r="H13" s="39"/>
    </row>
    <row r="14" spans="2:8" ht="19.5" customHeight="1" x14ac:dyDescent="0.2">
      <c r="B14" s="38"/>
      <c r="C14" s="16"/>
      <c r="D14" s="16"/>
      <c r="E14" s="16"/>
      <c r="F14" s="16"/>
      <c r="G14" s="16"/>
      <c r="H14" s="39"/>
    </row>
    <row r="15" spans="2:8" ht="19.5" customHeight="1" x14ac:dyDescent="0.2">
      <c r="B15" s="38"/>
      <c r="C15" s="16"/>
      <c r="D15" s="16"/>
      <c r="E15" s="16"/>
      <c r="F15" s="16"/>
      <c r="G15" s="16"/>
      <c r="H15" s="39"/>
    </row>
    <row r="16" spans="2:8" ht="19.5" customHeight="1" x14ac:dyDescent="0.2">
      <c r="B16" s="40"/>
      <c r="C16" s="17"/>
      <c r="D16" s="17"/>
      <c r="E16" s="17"/>
      <c r="F16" s="17"/>
      <c r="G16" s="18"/>
      <c r="H16" s="41"/>
    </row>
    <row r="17" spans="2:8" ht="19.5" customHeight="1" x14ac:dyDescent="0.2">
      <c r="B17" s="42">
        <f t="array" ref="B17:H17">DaysAndWeeks+DATE(CalendarYear,7,1)-WEEKDAY(DATE(CalendarYear,7,1),(WeekStart="Monday")+1)+15</f>
        <v>45851</v>
      </c>
      <c r="C17" s="20">
        <v>45852</v>
      </c>
      <c r="D17" s="20">
        <v>45853</v>
      </c>
      <c r="E17" s="20">
        <v>45854</v>
      </c>
      <c r="F17" s="20">
        <v>45855</v>
      </c>
      <c r="G17" s="20">
        <v>45856</v>
      </c>
      <c r="H17" s="43">
        <v>45857</v>
      </c>
    </row>
    <row r="18" spans="2:8" ht="19.5" customHeight="1" x14ac:dyDescent="0.2">
      <c r="B18" s="32"/>
      <c r="C18" s="14"/>
      <c r="D18" s="14"/>
      <c r="E18" s="14"/>
      <c r="F18" s="14"/>
      <c r="G18" s="14"/>
      <c r="H18" s="33"/>
    </row>
    <row r="19" spans="2:8" ht="19.5" customHeight="1" x14ac:dyDescent="0.2">
      <c r="B19" s="32"/>
      <c r="C19" s="14"/>
      <c r="D19" s="14"/>
      <c r="E19" s="14"/>
      <c r="F19" s="14"/>
      <c r="G19" s="14"/>
      <c r="H19" s="33"/>
    </row>
    <row r="20" spans="2:8" ht="19.5" customHeight="1" x14ac:dyDescent="0.2">
      <c r="B20" s="32"/>
      <c r="C20" s="14"/>
      <c r="D20" s="14"/>
      <c r="E20" s="14"/>
      <c r="F20" s="14"/>
      <c r="G20" s="14"/>
      <c r="H20" s="33"/>
    </row>
    <row r="21" spans="2:8" ht="19.5" customHeight="1" x14ac:dyDescent="0.2">
      <c r="B21" s="34"/>
      <c r="C21" s="15"/>
      <c r="D21" s="15"/>
      <c r="E21" s="15"/>
      <c r="F21" s="13"/>
      <c r="G21" s="13"/>
      <c r="H21" s="35"/>
    </row>
    <row r="22" spans="2:8" ht="19.5" customHeight="1" x14ac:dyDescent="0.2">
      <c r="B22" s="36">
        <f t="array" ref="B22:H22">DaysAndWeeks+DATE(CalendarYear,7,1)-WEEKDAY(DATE(CalendarYear,7,1),(WeekStart="Monday")+1)+22</f>
        <v>45858</v>
      </c>
      <c r="C22" s="19">
        <v>45859</v>
      </c>
      <c r="D22" s="19">
        <v>45860</v>
      </c>
      <c r="E22" s="19">
        <v>45861</v>
      </c>
      <c r="F22" s="19">
        <v>45862</v>
      </c>
      <c r="G22" s="19">
        <v>45863</v>
      </c>
      <c r="H22" s="37">
        <v>45864</v>
      </c>
    </row>
    <row r="23" spans="2:8" ht="19.5" customHeight="1" x14ac:dyDescent="0.2">
      <c r="B23" s="38"/>
      <c r="C23" s="16"/>
      <c r="D23" s="16"/>
      <c r="E23" s="16"/>
      <c r="F23" s="16"/>
      <c r="G23" s="16"/>
      <c r="H23" s="39"/>
    </row>
    <row r="24" spans="2:8" ht="19.5" customHeight="1" x14ac:dyDescent="0.2">
      <c r="B24" s="38"/>
      <c r="C24" s="16"/>
      <c r="D24" s="16"/>
      <c r="E24" s="16"/>
      <c r="F24" s="16"/>
      <c r="G24" s="16"/>
      <c r="H24" s="39"/>
    </row>
    <row r="25" spans="2:8" ht="19.5" customHeight="1" x14ac:dyDescent="0.2">
      <c r="B25" s="38"/>
      <c r="C25" s="16"/>
      <c r="D25" s="16"/>
      <c r="E25" s="16"/>
      <c r="F25" s="16"/>
      <c r="G25" s="16"/>
      <c r="H25" s="39"/>
    </row>
    <row r="26" spans="2:8" ht="19.5" customHeight="1" x14ac:dyDescent="0.2">
      <c r="B26" s="40"/>
      <c r="C26" s="17"/>
      <c r="D26" s="17"/>
      <c r="E26" s="17"/>
      <c r="F26" s="17"/>
      <c r="G26" s="18"/>
      <c r="H26" s="41"/>
    </row>
    <row r="27" spans="2:8" ht="19.5" customHeight="1" x14ac:dyDescent="0.2">
      <c r="B27" s="42">
        <f t="array" ref="B27:H27">DaysAndWeeks+DATE(CalendarYear,7,1)-WEEKDAY(DATE(CalendarYear,7,1),(WeekStart="Monday")+1)+29</f>
        <v>45865</v>
      </c>
      <c r="C27" s="20">
        <v>45866</v>
      </c>
      <c r="D27" s="20">
        <v>45867</v>
      </c>
      <c r="E27" s="20">
        <v>45868</v>
      </c>
      <c r="F27" s="20">
        <v>45869</v>
      </c>
      <c r="G27" s="20">
        <v>45870</v>
      </c>
      <c r="H27" s="43">
        <v>45871</v>
      </c>
    </row>
    <row r="28" spans="2:8" ht="19.5" customHeight="1" x14ac:dyDescent="0.2">
      <c r="B28" s="32"/>
      <c r="C28" s="14"/>
      <c r="D28" s="14"/>
      <c r="E28" s="14"/>
      <c r="F28" s="14"/>
      <c r="G28" s="14"/>
      <c r="H28" s="33"/>
    </row>
    <row r="29" spans="2:8" ht="19.5" customHeight="1" x14ac:dyDescent="0.2">
      <c r="B29" s="32"/>
      <c r="C29" s="14"/>
      <c r="D29" s="14"/>
      <c r="E29" s="14"/>
      <c r="F29" s="14"/>
      <c r="G29" s="14"/>
      <c r="H29" s="33"/>
    </row>
    <row r="30" spans="2:8" ht="19.5" customHeight="1" x14ac:dyDescent="0.2">
      <c r="B30" s="32"/>
      <c r="C30" s="14"/>
      <c r="D30" s="14"/>
      <c r="E30" s="14"/>
      <c r="F30" s="14"/>
      <c r="G30" s="14"/>
      <c r="H30" s="33"/>
    </row>
    <row r="31" spans="2:8" ht="19.5" customHeight="1" x14ac:dyDescent="0.2">
      <c r="B31" s="34"/>
      <c r="C31" s="15"/>
      <c r="D31" s="15"/>
      <c r="E31" s="15"/>
      <c r="F31" s="13"/>
      <c r="G31" s="13"/>
      <c r="H31" s="44"/>
    </row>
    <row r="32" spans="2:8" ht="19.5" customHeight="1" x14ac:dyDescent="0.2">
      <c r="B32" s="36">
        <f t="array" ref="B32:C32">DaysAndWeeks+DATE(CalendarYear,7,1)-WEEKDAY(DATE(CalendarYear,7,1),(WeekStart="Monday")+1)+36</f>
        <v>45872</v>
      </c>
      <c r="C32" s="19">
        <v>45873</v>
      </c>
      <c r="D32" s="111" t="s">
        <v>5</v>
      </c>
      <c r="E32" s="112"/>
      <c r="F32" s="113"/>
      <c r="G32" s="111" t="s">
        <v>6</v>
      </c>
      <c r="H32" s="114"/>
    </row>
    <row r="33" spans="2:8" ht="19.5" customHeight="1" x14ac:dyDescent="0.2">
      <c r="B33" s="45"/>
      <c r="C33" s="12"/>
      <c r="D33" s="94" t="s">
        <v>84</v>
      </c>
      <c r="E33" s="95"/>
      <c r="F33" s="96"/>
      <c r="G33" s="97" t="s">
        <v>35</v>
      </c>
      <c r="H33" s="98"/>
    </row>
    <row r="34" spans="2:8" ht="19.5" customHeight="1" x14ac:dyDescent="0.2">
      <c r="B34" s="45"/>
      <c r="C34" s="12"/>
      <c r="D34" s="79" t="s">
        <v>79</v>
      </c>
      <c r="E34" s="80"/>
      <c r="F34" s="81"/>
      <c r="G34" s="97"/>
      <c r="H34" s="98"/>
    </row>
    <row r="35" spans="2:8" ht="19.5" customHeight="1" x14ac:dyDescent="0.2">
      <c r="B35" s="45"/>
      <c r="C35" s="12"/>
      <c r="D35" s="79" t="s">
        <v>80</v>
      </c>
      <c r="E35" s="80"/>
      <c r="F35" s="81"/>
      <c r="G35" s="97" t="s">
        <v>36</v>
      </c>
      <c r="H35" s="98"/>
    </row>
    <row r="36" spans="2:8" ht="19.5" customHeight="1" x14ac:dyDescent="0.25">
      <c r="B36" s="46"/>
      <c r="C36" s="47"/>
      <c r="D36" s="120" t="s">
        <v>86</v>
      </c>
      <c r="E36" s="118"/>
      <c r="F36" s="119"/>
      <c r="G36" s="115"/>
      <c r="H36" s="116"/>
    </row>
    <row r="37" spans="2:8" x14ac:dyDescent="0.25">
      <c r="D37" s="86"/>
      <c r="E37" s="86"/>
      <c r="F37" s="86"/>
    </row>
  </sheetData>
  <mergeCells count="16">
    <mergeCell ref="D36:F36"/>
    <mergeCell ref="D37:F37"/>
    <mergeCell ref="B1:D4"/>
    <mergeCell ref="E1:F1"/>
    <mergeCell ref="G1:H1"/>
    <mergeCell ref="E2:F2"/>
    <mergeCell ref="E3:F3"/>
    <mergeCell ref="E4:F4"/>
    <mergeCell ref="D32:F32"/>
    <mergeCell ref="G32:H32"/>
    <mergeCell ref="D33:F33"/>
    <mergeCell ref="G33:H34"/>
    <mergeCell ref="D34:F34"/>
    <mergeCell ref="D35:F35"/>
    <mergeCell ref="G35:H36"/>
    <mergeCell ref="G2:H2"/>
  </mergeCells>
  <conditionalFormatting sqref="B7:G10">
    <cfRule type="expression" dxfId="15" priority="1">
      <formula>DAY(B7)&gt;8</formula>
    </cfRule>
  </conditionalFormatting>
  <conditionalFormatting sqref="B27:H30 B32:C35">
    <cfRule type="expression" dxfId="14" priority="2">
      <formula>AND(DAY(B27)&gt;=1,DAY(B27)&lt;=15)</formula>
    </cfRule>
  </conditionalFormatting>
  <dataValidations count="8">
    <dataValidation allowBlank="1" showInputMessage="1" showErrorMessage="1" prompt="Automatically determined weekday" sqref="C6:H6" xr:uid="{00000000-0002-0000-06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0 B13:B15 B18:B20 B23:B25 B28:B30 B33:B35" xr:uid="{00000000-0002-0000-0600-000001000000}"/>
    <dataValidation allowBlank="1" showInputMessage="1" showErrorMessage="1" prompt="July month calendar" sqref="A5" xr:uid="{00000000-0002-0000-0600-000002000000}"/>
    <dataValidation allowBlank="1" showInputMessage="1" showErrorMessage="1" prompt="Enter Notes in the cell at right" sqref="D32:D35" xr:uid="{FBF96F99-7709-4E75-965D-F1E661DB2A24}"/>
    <dataValidation allowBlank="1" showInputMessage="1" showErrorMessage="1" prompt="Enter Notes in this cell" sqref="E32:F32" xr:uid="{0640E728-446A-4DEF-BCB3-C65B7A3BB849}"/>
    <dataValidation allowBlank="1" showInputMessage="1" showErrorMessage="1" prompt="This row &amp; rows 6, 8, 10, 12, &amp; 14 are cells for entering daily notes related to the calendar day in the cell above" sqref="B11" xr:uid="{00000000-0002-0000-06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6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6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6" tint="0.59999389629810485"/>
    <pageSetUpPr fitToPage="1"/>
  </sheetPr>
  <dimension ref="B1:H37"/>
  <sheetViews>
    <sheetView showGridLines="0" workbookViewId="0">
      <selection activeCell="D9" sqref="D9"/>
    </sheetView>
  </sheetViews>
  <sheetFormatPr defaultColWidth="8.625" defaultRowHeight="15" x14ac:dyDescent="0.25"/>
  <cols>
    <col min="1" max="1" width="2.625" customWidth="1"/>
    <col min="2" max="8" width="30.625" customWidth="1"/>
    <col min="9" max="9" width="2.625" customWidth="1"/>
  </cols>
  <sheetData>
    <row r="1" spans="2:8" ht="19.5" customHeight="1" x14ac:dyDescent="0.25">
      <c r="B1" s="99" t="str">
        <f>"August "&amp;CalendarYear</f>
        <v>August 2025</v>
      </c>
      <c r="C1" s="99"/>
      <c r="D1" s="99"/>
      <c r="E1" s="101" t="s">
        <v>7</v>
      </c>
      <c r="F1" s="102"/>
      <c r="G1" s="103" t="s">
        <v>11</v>
      </c>
      <c r="H1" s="104"/>
    </row>
    <row r="2" spans="2:8" ht="19.5" customHeight="1" x14ac:dyDescent="0.25">
      <c r="B2" s="99"/>
      <c r="C2" s="99"/>
      <c r="D2" s="99"/>
      <c r="E2" s="105" t="s">
        <v>37</v>
      </c>
      <c r="F2" s="106"/>
      <c r="G2" s="87" t="s">
        <v>83</v>
      </c>
      <c r="H2" s="88"/>
    </row>
    <row r="3" spans="2:8" ht="19.5" customHeight="1" x14ac:dyDescent="0.25">
      <c r="B3" s="99"/>
      <c r="C3" s="99"/>
      <c r="D3" s="99"/>
      <c r="E3" s="107" t="s">
        <v>38</v>
      </c>
      <c r="F3" s="108"/>
      <c r="G3" s="22" t="s">
        <v>13</v>
      </c>
      <c r="H3" s="21" t="s">
        <v>14</v>
      </c>
    </row>
    <row r="4" spans="2:8" ht="19.5" customHeight="1" thickBot="1" x14ac:dyDescent="0.3">
      <c r="B4" s="100"/>
      <c r="C4" s="100"/>
      <c r="D4" s="100"/>
      <c r="E4" s="109" t="s">
        <v>39</v>
      </c>
      <c r="F4" s="110"/>
      <c r="G4" s="23" t="s">
        <v>4</v>
      </c>
      <c r="H4" s="52" t="s">
        <v>12</v>
      </c>
    </row>
    <row r="5" spans="2:8" ht="19.5" customHeight="1" x14ac:dyDescent="0.25">
      <c r="B5" s="26"/>
      <c r="C5" s="26"/>
      <c r="D5" s="26"/>
      <c r="E5" s="27"/>
      <c r="F5" s="28"/>
      <c r="G5" s="24"/>
      <c r="H5" s="25"/>
    </row>
    <row r="6" spans="2:8" ht="19.5" customHeight="1" x14ac:dyDescent="0.25">
      <c r="B6" s="30" t="str">
        <f>IF(WeekStart="SUNDAY", "SUNDAY","MONDAY")</f>
        <v>SUNDAY</v>
      </c>
      <c r="C6" s="29" t="str">
        <f t="shared" ref="C6:H6" si="0">UPPER(TEXT(C7,"dddd"))</f>
        <v>MONDAY</v>
      </c>
      <c r="D6" s="29" t="str">
        <f t="shared" si="0"/>
        <v>TUESDAY</v>
      </c>
      <c r="E6" s="29" t="str">
        <f t="shared" si="0"/>
        <v>WEDNESDAY</v>
      </c>
      <c r="F6" s="29" t="str">
        <f t="shared" si="0"/>
        <v>THURSDAY</v>
      </c>
      <c r="G6" s="9" t="str">
        <f t="shared" si="0"/>
        <v>FRIDAY</v>
      </c>
      <c r="H6" s="31" t="str">
        <f t="shared" si="0"/>
        <v>SATURDAY</v>
      </c>
    </row>
    <row r="7" spans="2:8" ht="19.5" customHeight="1" x14ac:dyDescent="0.2">
      <c r="B7" s="32">
        <f t="array" ref="B7:H7">DaysAndWeeks+DATE(CalendarYear,8,1)-WEEKDAY(DATE(CalendarYear,8,1),(WeekStart="Monday")+1)+1</f>
        <v>45865</v>
      </c>
      <c r="C7" s="14">
        <v>45866</v>
      </c>
      <c r="D7" s="14">
        <v>45867</v>
      </c>
      <c r="E7" s="14">
        <v>45868</v>
      </c>
      <c r="F7" s="14">
        <v>45869</v>
      </c>
      <c r="G7" s="14">
        <v>45870</v>
      </c>
      <c r="H7" s="33">
        <v>45871</v>
      </c>
    </row>
    <row r="8" spans="2:8" ht="19.5" customHeight="1" x14ac:dyDescent="0.2">
      <c r="B8" s="32"/>
      <c r="C8" s="14"/>
      <c r="D8" s="14"/>
      <c r="E8" s="14"/>
      <c r="F8" s="14"/>
      <c r="G8" s="14"/>
      <c r="H8" s="33"/>
    </row>
    <row r="9" spans="2:8" ht="19.5" customHeight="1" x14ac:dyDescent="0.2">
      <c r="B9" s="32"/>
      <c r="C9" s="14"/>
      <c r="D9" s="14"/>
      <c r="E9" s="14"/>
      <c r="F9" s="14"/>
      <c r="G9" s="14"/>
      <c r="H9" s="33"/>
    </row>
    <row r="10" spans="2:8" ht="19.5" customHeight="1" x14ac:dyDescent="0.2">
      <c r="B10" s="32"/>
      <c r="C10" s="14"/>
      <c r="D10" s="14"/>
      <c r="E10" s="14"/>
      <c r="F10" s="14"/>
      <c r="G10" s="14"/>
      <c r="H10" s="33"/>
    </row>
    <row r="11" spans="2:8" ht="19.5" customHeight="1" x14ac:dyDescent="0.2">
      <c r="B11" s="34"/>
      <c r="C11" s="15"/>
      <c r="D11" s="15"/>
      <c r="E11" s="15"/>
      <c r="F11" s="13"/>
      <c r="G11" s="13"/>
      <c r="H11" s="35"/>
    </row>
    <row r="12" spans="2:8" ht="19.5" customHeight="1" x14ac:dyDescent="0.2">
      <c r="B12" s="36">
        <f t="array" ref="B12:H12">DaysAndWeeks+DATE(CalendarYear,8,1)-WEEKDAY(DATE(CalendarYear,8,1),(WeekStart="Monday")+1)+8</f>
        <v>45872</v>
      </c>
      <c r="C12" s="19">
        <v>45873</v>
      </c>
      <c r="D12" s="19">
        <v>45874</v>
      </c>
      <c r="E12" s="19">
        <v>45875</v>
      </c>
      <c r="F12" s="19">
        <v>45876</v>
      </c>
      <c r="G12" s="19">
        <v>45877</v>
      </c>
      <c r="H12" s="37">
        <v>45878</v>
      </c>
    </row>
    <row r="13" spans="2:8" ht="19.5" customHeight="1" x14ac:dyDescent="0.2">
      <c r="B13" s="38"/>
      <c r="C13" s="16"/>
      <c r="D13" s="16"/>
      <c r="E13" s="16"/>
      <c r="F13" s="16"/>
      <c r="G13" s="16"/>
      <c r="H13" s="39"/>
    </row>
    <row r="14" spans="2:8" ht="19.5" customHeight="1" x14ac:dyDescent="0.2">
      <c r="B14" s="38"/>
      <c r="C14" s="16"/>
      <c r="D14" s="16"/>
      <c r="E14" s="16"/>
      <c r="F14" s="16"/>
      <c r="G14" s="16"/>
      <c r="H14" s="39"/>
    </row>
    <row r="15" spans="2:8" ht="19.5" customHeight="1" x14ac:dyDescent="0.2">
      <c r="B15" s="38"/>
      <c r="C15" s="16"/>
      <c r="D15" s="16"/>
      <c r="E15" s="16"/>
      <c r="F15" s="16"/>
      <c r="G15" s="16"/>
      <c r="H15" s="39"/>
    </row>
    <row r="16" spans="2:8" ht="19.5" customHeight="1" x14ac:dyDescent="0.2">
      <c r="B16" s="40"/>
      <c r="C16" s="17"/>
      <c r="D16" s="17"/>
      <c r="E16" s="17"/>
      <c r="F16" s="17"/>
      <c r="G16" s="18"/>
      <c r="H16" s="41"/>
    </row>
    <row r="17" spans="2:8" ht="19.5" customHeight="1" x14ac:dyDescent="0.2">
      <c r="B17" s="42">
        <f t="array" ref="B17:H17">DaysAndWeeks+DATE(CalendarYear,8,1)-WEEKDAY(DATE(CalendarYear,8,1),(WeekStart="Monday")+1)+15</f>
        <v>45879</v>
      </c>
      <c r="C17" s="20">
        <v>45880</v>
      </c>
      <c r="D17" s="20">
        <v>45881</v>
      </c>
      <c r="E17" s="20">
        <v>45882</v>
      </c>
      <c r="F17" s="20">
        <v>45883</v>
      </c>
      <c r="G17" s="20">
        <v>45884</v>
      </c>
      <c r="H17" s="43">
        <v>45885</v>
      </c>
    </row>
    <row r="18" spans="2:8" ht="19.5" customHeight="1" x14ac:dyDescent="0.2">
      <c r="B18" s="32"/>
      <c r="C18" s="14"/>
      <c r="D18" s="14"/>
      <c r="E18" s="14"/>
      <c r="F18" s="14"/>
      <c r="G18" s="14"/>
      <c r="H18" s="33"/>
    </row>
    <row r="19" spans="2:8" ht="19.5" customHeight="1" x14ac:dyDescent="0.2">
      <c r="B19" s="32"/>
      <c r="C19" s="14"/>
      <c r="D19" s="14"/>
      <c r="E19" s="14"/>
      <c r="F19" s="14"/>
      <c r="G19" s="14"/>
      <c r="H19" s="33"/>
    </row>
    <row r="20" spans="2:8" ht="19.5" customHeight="1" x14ac:dyDescent="0.2">
      <c r="B20" s="32"/>
      <c r="C20" s="14"/>
      <c r="D20" s="14"/>
      <c r="E20" s="14"/>
      <c r="F20" s="14"/>
      <c r="G20" s="14"/>
      <c r="H20" s="33"/>
    </row>
    <row r="21" spans="2:8" ht="19.5" customHeight="1" x14ac:dyDescent="0.2">
      <c r="B21" s="34"/>
      <c r="C21" s="15"/>
      <c r="D21" s="15"/>
      <c r="E21" s="15"/>
      <c r="F21" s="13"/>
      <c r="G21" s="13"/>
      <c r="H21" s="35"/>
    </row>
    <row r="22" spans="2:8" ht="19.5" customHeight="1" x14ac:dyDescent="0.2">
      <c r="B22" s="36">
        <f t="array" ref="B22:H22">DaysAndWeeks+DATE(CalendarYear,8,1)-WEEKDAY(DATE(CalendarYear,8,1),(WeekStart="Monday")+1)+22</f>
        <v>45886</v>
      </c>
      <c r="C22" s="19">
        <v>45887</v>
      </c>
      <c r="D22" s="19">
        <v>45888</v>
      </c>
      <c r="E22" s="19">
        <v>45889</v>
      </c>
      <c r="F22" s="19">
        <v>45890</v>
      </c>
      <c r="G22" s="19">
        <v>45891</v>
      </c>
      <c r="H22" s="37">
        <v>45892</v>
      </c>
    </row>
    <row r="23" spans="2:8" ht="19.5" customHeight="1" x14ac:dyDescent="0.2">
      <c r="B23" s="38"/>
      <c r="C23" s="16"/>
      <c r="D23" s="16"/>
      <c r="E23" s="16"/>
      <c r="F23" s="16"/>
      <c r="G23" s="16"/>
      <c r="H23" s="39"/>
    </row>
    <row r="24" spans="2:8" ht="19.5" customHeight="1" x14ac:dyDescent="0.2">
      <c r="B24" s="38"/>
      <c r="C24" s="16"/>
      <c r="D24" s="16"/>
      <c r="E24" s="16"/>
      <c r="F24" s="16"/>
      <c r="G24" s="16"/>
      <c r="H24" s="39"/>
    </row>
    <row r="25" spans="2:8" ht="19.5" customHeight="1" x14ac:dyDescent="0.2">
      <c r="B25" s="38"/>
      <c r="C25" s="16"/>
      <c r="D25" s="16"/>
      <c r="E25" s="16"/>
      <c r="F25" s="16"/>
      <c r="G25" s="16"/>
      <c r="H25" s="39"/>
    </row>
    <row r="26" spans="2:8" ht="19.5" customHeight="1" x14ac:dyDescent="0.2">
      <c r="B26" s="40"/>
      <c r="C26" s="17"/>
      <c r="D26" s="17"/>
      <c r="E26" s="17"/>
      <c r="F26" s="17"/>
      <c r="G26" s="18"/>
      <c r="H26" s="41"/>
    </row>
    <row r="27" spans="2:8" ht="19.5" customHeight="1" x14ac:dyDescent="0.2">
      <c r="B27" s="42">
        <f t="array" ref="B27:H27">DaysAndWeeks+DATE(CalendarYear,8,1)-WEEKDAY(DATE(CalendarYear,8,1),(WeekStart="Monday")+1)+29</f>
        <v>45893</v>
      </c>
      <c r="C27" s="20">
        <v>45894</v>
      </c>
      <c r="D27" s="20">
        <v>45895</v>
      </c>
      <c r="E27" s="20">
        <v>45896</v>
      </c>
      <c r="F27" s="20">
        <v>45897</v>
      </c>
      <c r="G27" s="20">
        <v>45898</v>
      </c>
      <c r="H27" s="43">
        <v>45899</v>
      </c>
    </row>
    <row r="28" spans="2:8" ht="19.5" customHeight="1" x14ac:dyDescent="0.2">
      <c r="B28" s="32"/>
      <c r="C28" s="14"/>
      <c r="D28" s="14"/>
      <c r="E28" s="14"/>
      <c r="F28" s="14"/>
      <c r="G28" s="14"/>
      <c r="H28" s="33"/>
    </row>
    <row r="29" spans="2:8" ht="19.5" customHeight="1" x14ac:dyDescent="0.2">
      <c r="B29" s="32"/>
      <c r="C29" s="14"/>
      <c r="D29" s="14"/>
      <c r="E29" s="14"/>
      <c r="F29" s="14"/>
      <c r="G29" s="14"/>
      <c r="H29" s="33"/>
    </row>
    <row r="30" spans="2:8" ht="19.5" customHeight="1" x14ac:dyDescent="0.2">
      <c r="B30" s="32"/>
      <c r="C30" s="14"/>
      <c r="D30" s="14"/>
      <c r="E30" s="14"/>
      <c r="F30" s="14"/>
      <c r="G30" s="14"/>
      <c r="H30" s="33"/>
    </row>
    <row r="31" spans="2:8" ht="19.5" customHeight="1" x14ac:dyDescent="0.2">
      <c r="B31" s="34"/>
      <c r="C31" s="15"/>
      <c r="D31" s="15"/>
      <c r="E31" s="15"/>
      <c r="F31" s="13"/>
      <c r="G31" s="13"/>
      <c r="H31" s="44"/>
    </row>
    <row r="32" spans="2:8" ht="19.5" customHeight="1" x14ac:dyDescent="0.2">
      <c r="B32" s="36">
        <f t="array" ref="B32:C32">DaysAndWeeks+DATE(CalendarYear,8,1)-WEEKDAY(DATE(CalendarYear,8,1),(WeekStart="Monday")+1)+36</f>
        <v>45900</v>
      </c>
      <c r="C32" s="19">
        <v>45901</v>
      </c>
      <c r="D32" s="111" t="s">
        <v>5</v>
      </c>
      <c r="E32" s="112"/>
      <c r="F32" s="113"/>
      <c r="G32" s="111" t="s">
        <v>6</v>
      </c>
      <c r="H32" s="114"/>
    </row>
    <row r="33" spans="2:8" ht="19.5" customHeight="1" x14ac:dyDescent="0.2">
      <c r="B33" s="45"/>
      <c r="C33" s="12"/>
      <c r="D33" s="94" t="s">
        <v>84</v>
      </c>
      <c r="E33" s="95"/>
      <c r="F33" s="96"/>
      <c r="G33" s="97" t="s">
        <v>40</v>
      </c>
      <c r="H33" s="98"/>
    </row>
    <row r="34" spans="2:8" ht="19.5" customHeight="1" x14ac:dyDescent="0.2">
      <c r="B34" s="45"/>
      <c r="C34" s="12"/>
      <c r="D34" s="79" t="s">
        <v>79</v>
      </c>
      <c r="E34" s="80"/>
      <c r="F34" s="81"/>
      <c r="G34" s="97"/>
      <c r="H34" s="98"/>
    </row>
    <row r="35" spans="2:8" ht="19.5" customHeight="1" x14ac:dyDescent="0.2">
      <c r="B35" s="45"/>
      <c r="C35" s="12"/>
      <c r="D35" s="79" t="s">
        <v>80</v>
      </c>
      <c r="E35" s="80"/>
      <c r="F35" s="81"/>
      <c r="G35" s="97" t="s">
        <v>41</v>
      </c>
      <c r="H35" s="98"/>
    </row>
    <row r="36" spans="2:8" ht="19.5" customHeight="1" x14ac:dyDescent="0.25">
      <c r="B36" s="46"/>
      <c r="C36" s="47"/>
      <c r="D36" s="120" t="s">
        <v>86</v>
      </c>
      <c r="E36" s="118"/>
      <c r="F36" s="119"/>
      <c r="G36" s="115"/>
      <c r="H36" s="116"/>
    </row>
    <row r="37" spans="2:8" x14ac:dyDescent="0.25">
      <c r="D37" s="86"/>
      <c r="E37" s="86"/>
      <c r="F37" s="86"/>
    </row>
  </sheetData>
  <mergeCells count="16">
    <mergeCell ref="D35:F35"/>
    <mergeCell ref="G35:H36"/>
    <mergeCell ref="D36:F36"/>
    <mergeCell ref="D37:F37"/>
    <mergeCell ref="B1:D4"/>
    <mergeCell ref="E1:F1"/>
    <mergeCell ref="G1:H1"/>
    <mergeCell ref="E2:F2"/>
    <mergeCell ref="E3:F3"/>
    <mergeCell ref="E4:F4"/>
    <mergeCell ref="D32:F32"/>
    <mergeCell ref="G32:H32"/>
    <mergeCell ref="D33:F33"/>
    <mergeCell ref="G33:H34"/>
    <mergeCell ref="D34:F34"/>
    <mergeCell ref="G2:H2"/>
  </mergeCells>
  <conditionalFormatting sqref="B7:G10">
    <cfRule type="expression" dxfId="13" priority="1">
      <formula>DAY(B7)&gt;8</formula>
    </cfRule>
  </conditionalFormatting>
  <conditionalFormatting sqref="B27:H30 B32:C35">
    <cfRule type="expression" dxfId="12" priority="2">
      <formula>AND(DAY(B27)&gt;=1,DAY(B27)&lt;=15)</formula>
    </cfRule>
  </conditionalFormatting>
  <dataValidations count="8">
    <dataValidation allowBlank="1" showInputMessage="1" showErrorMessage="1" prompt="Automatically determined weekday" sqref="C6:H6" xr:uid="{00000000-0002-0000-07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0 B13:B15 B18:B20 B23:B25 B28:B30 B33:B35" xr:uid="{00000000-0002-0000-0700-000001000000}"/>
    <dataValidation allowBlank="1" showInputMessage="1" showErrorMessage="1" prompt="Enter Notes in the cell at right" sqref="D32:D35" xr:uid="{294BEA02-1EDC-4725-B119-6DB21BE5A69F}"/>
    <dataValidation allowBlank="1" showInputMessage="1" showErrorMessage="1" prompt="Enter Notes in this cell" sqref="E32:F32" xr:uid="{B76C9E37-2F37-40CB-9D97-9C8DAC67B2A5}"/>
    <dataValidation allowBlank="1" showInputMessage="1" showErrorMessage="1" prompt="This row &amp; rows 6, 8, 10, 12, &amp; 14 are cells for entering daily notes related to the calendar day in the cell above" sqref="B11" xr:uid="{00000000-0002-0000-0700-000004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700-000005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700-000006000000}"/>
    <dataValidation allowBlank="1" showInputMessage="1" showErrorMessage="1" prompt="August month calendar" sqref="A5" xr:uid="{00000000-0002-0000-07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9" tint="0.39997558519241921"/>
    <pageSetUpPr fitToPage="1"/>
  </sheetPr>
  <dimension ref="B1:H37"/>
  <sheetViews>
    <sheetView showGridLines="0" topLeftCell="A2" workbookViewId="0">
      <selection activeCell="D11" sqref="D11"/>
    </sheetView>
  </sheetViews>
  <sheetFormatPr defaultColWidth="8.625" defaultRowHeight="15" x14ac:dyDescent="0.25"/>
  <cols>
    <col min="1" max="1" width="2.625" customWidth="1"/>
    <col min="2" max="8" width="30.625" customWidth="1"/>
    <col min="9" max="9" width="2.625" customWidth="1"/>
  </cols>
  <sheetData>
    <row r="1" spans="2:8" ht="19.5" customHeight="1" x14ac:dyDescent="0.25">
      <c r="B1" s="99" t="str">
        <f>"September "&amp;CalendarYear</f>
        <v>September 2025</v>
      </c>
      <c r="C1" s="99"/>
      <c r="D1" s="99"/>
      <c r="E1" s="101" t="s">
        <v>7</v>
      </c>
      <c r="F1" s="102"/>
      <c r="G1" s="103" t="s">
        <v>11</v>
      </c>
      <c r="H1" s="104"/>
    </row>
    <row r="2" spans="2:8" ht="19.5" customHeight="1" x14ac:dyDescent="0.25">
      <c r="B2" s="99"/>
      <c r="C2" s="99"/>
      <c r="D2" s="99"/>
      <c r="E2" s="105" t="s">
        <v>42</v>
      </c>
      <c r="F2" s="106"/>
      <c r="G2" s="87" t="s">
        <v>83</v>
      </c>
      <c r="H2" s="88"/>
    </row>
    <row r="3" spans="2:8" ht="19.5" customHeight="1" x14ac:dyDescent="0.25">
      <c r="B3" s="99"/>
      <c r="C3" s="99"/>
      <c r="D3" s="99"/>
      <c r="E3" s="107" t="s">
        <v>43</v>
      </c>
      <c r="F3" s="108"/>
      <c r="G3" s="22" t="s">
        <v>13</v>
      </c>
      <c r="H3" s="21" t="s">
        <v>14</v>
      </c>
    </row>
    <row r="4" spans="2:8" ht="19.5" customHeight="1" thickBot="1" x14ac:dyDescent="0.3">
      <c r="B4" s="100"/>
      <c r="C4" s="100"/>
      <c r="D4" s="100"/>
      <c r="E4" s="109"/>
      <c r="F4" s="110"/>
      <c r="G4" s="23" t="s">
        <v>4</v>
      </c>
      <c r="H4" s="52" t="s">
        <v>12</v>
      </c>
    </row>
    <row r="5" spans="2:8" ht="19.5" customHeight="1" x14ac:dyDescent="0.25">
      <c r="B5" s="26"/>
      <c r="C5" s="26"/>
      <c r="D5" s="26"/>
      <c r="E5" s="27"/>
      <c r="F5" s="28"/>
      <c r="G5" s="24"/>
      <c r="H5" s="25"/>
    </row>
    <row r="6" spans="2:8" ht="19.5" customHeight="1" x14ac:dyDescent="0.25">
      <c r="B6" s="30" t="str">
        <f>IF(WeekStart="SUNDAY", "SUNDAY","MONDAY")</f>
        <v>SUNDAY</v>
      </c>
      <c r="C6" s="29" t="str">
        <f t="shared" ref="C6:H6" si="0">UPPER(TEXT(C7,"dddd"))</f>
        <v>MONDAY</v>
      </c>
      <c r="D6" s="29" t="str">
        <f t="shared" si="0"/>
        <v>TUESDAY</v>
      </c>
      <c r="E6" s="29" t="str">
        <f t="shared" si="0"/>
        <v>WEDNESDAY</v>
      </c>
      <c r="F6" s="29" t="str">
        <f t="shared" si="0"/>
        <v>THURSDAY</v>
      </c>
      <c r="G6" s="9" t="str">
        <f t="shared" si="0"/>
        <v>FRIDAY</v>
      </c>
      <c r="H6" s="31" t="str">
        <f t="shared" si="0"/>
        <v>SATURDAY</v>
      </c>
    </row>
    <row r="7" spans="2:8" ht="19.5" customHeight="1" x14ac:dyDescent="0.2">
      <c r="B7" s="32">
        <f t="array" ref="B7:H7">DaysAndWeeks+DATE(CalendarYear,9,1)-WEEKDAY(DATE(CalendarYear,9,1),(WeekStart="Monday")+1)+1</f>
        <v>45900</v>
      </c>
      <c r="C7" s="14">
        <v>45901</v>
      </c>
      <c r="D7" s="14">
        <v>45902</v>
      </c>
      <c r="E7" s="14">
        <v>45903</v>
      </c>
      <c r="F7" s="14">
        <v>45904</v>
      </c>
      <c r="G7" s="14">
        <v>45905</v>
      </c>
      <c r="H7" s="33">
        <v>45906</v>
      </c>
    </row>
    <row r="8" spans="2:8" ht="19.5" customHeight="1" x14ac:dyDescent="0.2">
      <c r="B8" s="32"/>
      <c r="C8" s="14"/>
      <c r="D8" s="14"/>
      <c r="E8" s="14"/>
      <c r="F8" s="14"/>
      <c r="G8" s="14"/>
      <c r="H8" s="33"/>
    </row>
    <row r="9" spans="2:8" ht="19.5" customHeight="1" x14ac:dyDescent="0.2">
      <c r="B9" s="32"/>
      <c r="C9" s="14"/>
      <c r="D9" s="14"/>
      <c r="E9" s="14"/>
      <c r="F9" s="14"/>
      <c r="G9" s="14"/>
      <c r="H9" s="33"/>
    </row>
    <row r="10" spans="2:8" ht="19.5" customHeight="1" x14ac:dyDescent="0.2">
      <c r="B10" s="32"/>
      <c r="C10" s="14"/>
      <c r="D10" s="14"/>
      <c r="E10" s="14"/>
      <c r="F10" s="14"/>
      <c r="G10" s="14"/>
      <c r="H10" s="33"/>
    </row>
    <row r="11" spans="2:8" ht="19.5" customHeight="1" x14ac:dyDescent="0.2">
      <c r="B11" s="34"/>
      <c r="C11" s="15"/>
      <c r="D11" s="15"/>
      <c r="E11" s="15"/>
      <c r="F11" s="13"/>
      <c r="G11" s="13"/>
      <c r="H11" s="35"/>
    </row>
    <row r="12" spans="2:8" ht="19.5" customHeight="1" x14ac:dyDescent="0.2">
      <c r="B12" s="36">
        <f t="array" ref="B12:H12">DaysAndWeeks+DATE(CalendarYear,9,1)-WEEKDAY(DATE(CalendarYear,9,1),(WeekStart="Monday")+1)+8</f>
        <v>45907</v>
      </c>
      <c r="C12" s="19">
        <v>45908</v>
      </c>
      <c r="D12" s="19">
        <v>45909</v>
      </c>
      <c r="E12" s="19">
        <v>45910</v>
      </c>
      <c r="F12" s="19">
        <v>45911</v>
      </c>
      <c r="G12" s="19">
        <v>45912</v>
      </c>
      <c r="H12" s="37">
        <v>45913</v>
      </c>
    </row>
    <row r="13" spans="2:8" ht="19.5" customHeight="1" x14ac:dyDescent="0.2">
      <c r="B13" s="38"/>
      <c r="C13" s="16"/>
      <c r="D13" s="16"/>
      <c r="E13" s="16"/>
      <c r="F13" s="16"/>
      <c r="G13" s="16"/>
      <c r="H13" s="39"/>
    </row>
    <row r="14" spans="2:8" ht="19.5" customHeight="1" x14ac:dyDescent="0.2">
      <c r="B14" s="38"/>
      <c r="C14" s="16"/>
      <c r="D14" s="16"/>
      <c r="E14" s="16"/>
      <c r="F14" s="16"/>
      <c r="G14" s="16"/>
      <c r="H14" s="39"/>
    </row>
    <row r="15" spans="2:8" ht="19.5" customHeight="1" x14ac:dyDescent="0.2">
      <c r="B15" s="38"/>
      <c r="C15" s="16"/>
      <c r="D15" s="16"/>
      <c r="E15" s="16"/>
      <c r="F15" s="16"/>
      <c r="G15" s="16"/>
      <c r="H15" s="39"/>
    </row>
    <row r="16" spans="2:8" ht="19.5" customHeight="1" x14ac:dyDescent="0.2">
      <c r="B16" s="40"/>
      <c r="C16" s="17"/>
      <c r="D16" s="17"/>
      <c r="E16" s="17"/>
      <c r="F16" s="17"/>
      <c r="G16" s="18"/>
      <c r="H16" s="41"/>
    </row>
    <row r="17" spans="2:8" ht="19.5" customHeight="1" x14ac:dyDescent="0.2">
      <c r="B17" s="42">
        <f t="array" ref="B17:H17">DaysAndWeeks+DATE(CalendarYear,9,1)-WEEKDAY(DATE(CalendarYear,9,1),(WeekStart="Monday")+1)+15</f>
        <v>45914</v>
      </c>
      <c r="C17" s="20">
        <v>45915</v>
      </c>
      <c r="D17" s="20">
        <v>45916</v>
      </c>
      <c r="E17" s="20">
        <v>45917</v>
      </c>
      <c r="F17" s="20">
        <v>45918</v>
      </c>
      <c r="G17" s="20">
        <v>45919</v>
      </c>
      <c r="H17" s="43">
        <v>45920</v>
      </c>
    </row>
    <row r="18" spans="2:8" ht="19.5" customHeight="1" x14ac:dyDescent="0.2">
      <c r="B18" s="32"/>
      <c r="C18" s="14"/>
      <c r="D18" s="14"/>
      <c r="E18" s="14"/>
      <c r="F18" s="14"/>
      <c r="G18" s="14"/>
      <c r="H18" s="33"/>
    </row>
    <row r="19" spans="2:8" ht="19.5" customHeight="1" x14ac:dyDescent="0.2">
      <c r="B19" s="32"/>
      <c r="C19" s="14"/>
      <c r="D19" s="14"/>
      <c r="E19" s="14"/>
      <c r="F19" s="14"/>
      <c r="G19" s="14"/>
      <c r="H19" s="33"/>
    </row>
    <row r="20" spans="2:8" ht="19.5" customHeight="1" x14ac:dyDescent="0.2">
      <c r="B20" s="32"/>
      <c r="C20" s="14"/>
      <c r="D20" s="14"/>
      <c r="E20" s="14"/>
      <c r="F20" s="14"/>
      <c r="G20" s="14"/>
      <c r="H20" s="33"/>
    </row>
    <row r="21" spans="2:8" ht="19.5" customHeight="1" x14ac:dyDescent="0.2">
      <c r="B21" s="34"/>
      <c r="C21" s="15"/>
      <c r="D21" s="15"/>
      <c r="E21" s="15"/>
      <c r="F21" s="13"/>
      <c r="G21" s="13"/>
      <c r="H21" s="35"/>
    </row>
    <row r="22" spans="2:8" ht="19.5" customHeight="1" x14ac:dyDescent="0.2">
      <c r="B22" s="36">
        <f t="array" ref="B22:H22">DaysAndWeeks+DATE(CalendarYear,9,1)-WEEKDAY(DATE(CalendarYear,9,1),(WeekStart="Monday")+1)+22</f>
        <v>45921</v>
      </c>
      <c r="C22" s="19">
        <v>45922</v>
      </c>
      <c r="D22" s="19">
        <v>45923</v>
      </c>
      <c r="E22" s="19">
        <v>45924</v>
      </c>
      <c r="F22" s="19">
        <v>45925</v>
      </c>
      <c r="G22" s="19">
        <v>45926</v>
      </c>
      <c r="H22" s="37">
        <v>45927</v>
      </c>
    </row>
    <row r="23" spans="2:8" ht="19.5" customHeight="1" x14ac:dyDescent="0.2">
      <c r="B23" s="38"/>
      <c r="C23" s="16"/>
      <c r="D23" s="16"/>
      <c r="E23" s="16"/>
      <c r="F23" s="16"/>
      <c r="G23" s="16"/>
      <c r="H23" s="39"/>
    </row>
    <row r="24" spans="2:8" ht="19.5" customHeight="1" x14ac:dyDescent="0.2">
      <c r="B24" s="38"/>
      <c r="C24" s="16"/>
      <c r="D24" s="16"/>
      <c r="E24" s="16"/>
      <c r="F24" s="16"/>
      <c r="G24" s="16"/>
      <c r="H24" s="39"/>
    </row>
    <row r="25" spans="2:8" ht="19.5" customHeight="1" x14ac:dyDescent="0.2">
      <c r="B25" s="38"/>
      <c r="C25" s="16"/>
      <c r="D25" s="16"/>
      <c r="E25" s="16"/>
      <c r="F25" s="16"/>
      <c r="G25" s="16"/>
      <c r="H25" s="39"/>
    </row>
    <row r="26" spans="2:8" ht="19.5" customHeight="1" x14ac:dyDescent="0.2">
      <c r="B26" s="40"/>
      <c r="C26" s="17"/>
      <c r="D26" s="17"/>
      <c r="E26" s="17"/>
      <c r="F26" s="17"/>
      <c r="G26" s="18"/>
      <c r="H26" s="41"/>
    </row>
    <row r="27" spans="2:8" ht="19.5" customHeight="1" x14ac:dyDescent="0.2">
      <c r="B27" s="42">
        <f t="array" ref="B27:H27">DaysAndWeeks+DATE(CalendarYear,9,1)-WEEKDAY(DATE(CalendarYear,9,1),(WeekStart="Monday")+1)+29</f>
        <v>45928</v>
      </c>
      <c r="C27" s="20">
        <v>45929</v>
      </c>
      <c r="D27" s="20">
        <v>45930</v>
      </c>
      <c r="E27" s="20">
        <v>45931</v>
      </c>
      <c r="F27" s="20">
        <v>45932</v>
      </c>
      <c r="G27" s="20">
        <v>45933</v>
      </c>
      <c r="H27" s="43">
        <v>45934</v>
      </c>
    </row>
    <row r="28" spans="2:8" ht="19.5" customHeight="1" x14ac:dyDescent="0.2">
      <c r="B28" s="32"/>
      <c r="C28" s="14"/>
      <c r="D28" s="14"/>
      <c r="E28" s="14"/>
      <c r="F28" s="14"/>
      <c r="G28" s="14"/>
      <c r="H28" s="33"/>
    </row>
    <row r="29" spans="2:8" ht="19.5" customHeight="1" x14ac:dyDescent="0.2">
      <c r="B29" s="32"/>
      <c r="C29" s="14"/>
      <c r="D29" s="14"/>
      <c r="E29" s="14"/>
      <c r="F29" s="14"/>
      <c r="G29" s="14"/>
      <c r="H29" s="33"/>
    </row>
    <row r="30" spans="2:8" ht="19.5" customHeight="1" x14ac:dyDescent="0.2">
      <c r="B30" s="32"/>
      <c r="C30" s="14"/>
      <c r="D30" s="14"/>
      <c r="E30" s="14"/>
      <c r="F30" s="14"/>
      <c r="G30" s="14"/>
      <c r="H30" s="33"/>
    </row>
    <row r="31" spans="2:8" ht="19.5" customHeight="1" x14ac:dyDescent="0.2">
      <c r="B31" s="34"/>
      <c r="C31" s="15"/>
      <c r="D31" s="15"/>
      <c r="E31" s="15"/>
      <c r="F31" s="13"/>
      <c r="G31" s="13"/>
      <c r="H31" s="44"/>
    </row>
    <row r="32" spans="2:8" ht="19.5" customHeight="1" x14ac:dyDescent="0.2">
      <c r="B32" s="36">
        <f t="array" ref="B32:C32">DaysAndWeeks+DATE(CalendarYear,9,1)-WEEKDAY(DATE(CalendarYear,9,1),(WeekStart="Monday")+1)+36</f>
        <v>45935</v>
      </c>
      <c r="C32" s="19">
        <v>45936</v>
      </c>
      <c r="D32" s="111" t="s">
        <v>5</v>
      </c>
      <c r="E32" s="112"/>
      <c r="F32" s="113"/>
      <c r="G32" s="111" t="s">
        <v>6</v>
      </c>
      <c r="H32" s="114"/>
    </row>
    <row r="33" spans="2:8" ht="19.5" customHeight="1" x14ac:dyDescent="0.2">
      <c r="B33" s="45"/>
      <c r="C33" s="12"/>
      <c r="D33" s="94" t="s">
        <v>84</v>
      </c>
      <c r="E33" s="95"/>
      <c r="F33" s="96"/>
      <c r="G33" s="97" t="s">
        <v>44</v>
      </c>
      <c r="H33" s="98"/>
    </row>
    <row r="34" spans="2:8" ht="19.5" customHeight="1" x14ac:dyDescent="0.2">
      <c r="B34" s="45"/>
      <c r="C34" s="12"/>
      <c r="D34" s="79" t="s">
        <v>79</v>
      </c>
      <c r="E34" s="80"/>
      <c r="F34" s="81"/>
      <c r="G34" s="97"/>
      <c r="H34" s="98"/>
    </row>
    <row r="35" spans="2:8" ht="19.5" customHeight="1" x14ac:dyDescent="0.2">
      <c r="B35" s="45"/>
      <c r="C35" s="12"/>
      <c r="D35" s="79" t="s">
        <v>80</v>
      </c>
      <c r="E35" s="80"/>
      <c r="F35" s="81"/>
      <c r="G35" s="97" t="s">
        <v>45</v>
      </c>
      <c r="H35" s="98"/>
    </row>
    <row r="36" spans="2:8" ht="28.5" customHeight="1" x14ac:dyDescent="0.25">
      <c r="B36" s="46"/>
      <c r="C36" s="47"/>
      <c r="D36" s="120" t="s">
        <v>86</v>
      </c>
      <c r="E36" s="118"/>
      <c r="F36" s="119"/>
      <c r="G36" s="115"/>
      <c r="H36" s="116"/>
    </row>
    <row r="37" spans="2:8" x14ac:dyDescent="0.25">
      <c r="D37" s="86"/>
      <c r="E37" s="86"/>
      <c r="F37" s="86"/>
    </row>
  </sheetData>
  <mergeCells count="16">
    <mergeCell ref="D36:F36"/>
    <mergeCell ref="D37:F37"/>
    <mergeCell ref="B1:D4"/>
    <mergeCell ref="E1:F1"/>
    <mergeCell ref="G1:H1"/>
    <mergeCell ref="E2:F2"/>
    <mergeCell ref="E3:F3"/>
    <mergeCell ref="E4:F4"/>
    <mergeCell ref="D32:F32"/>
    <mergeCell ref="G32:H32"/>
    <mergeCell ref="D33:F33"/>
    <mergeCell ref="G33:H34"/>
    <mergeCell ref="D34:F34"/>
    <mergeCell ref="D35:F35"/>
    <mergeCell ref="G35:H36"/>
    <mergeCell ref="G2:H2"/>
  </mergeCells>
  <conditionalFormatting sqref="B7:G10">
    <cfRule type="expression" dxfId="11" priority="1">
      <formula>DAY(B7)&gt;8</formula>
    </cfRule>
  </conditionalFormatting>
  <conditionalFormatting sqref="B27:H30 B32:C35">
    <cfRule type="expression" dxfId="10" priority="2">
      <formula>AND(DAY(B27)&gt;=1,DAY(B27)&lt;=15)</formula>
    </cfRule>
  </conditionalFormatting>
  <dataValidations count="8">
    <dataValidation allowBlank="1" showInputMessage="1" showErrorMessage="1" prompt="Automatically determined weekday" sqref="C6:H6" xr:uid="{00000000-0002-0000-08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0 B13:B15 B18:B20 B23:B25 B28:B30 B33:B35" xr:uid="{00000000-0002-0000-0800-000001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800-000002000000}"/>
    <dataValidation allowBlank="1" showInputMessage="1" showErrorMessage="1" prompt="Enter Notes in the cell at right" sqref="D32:D35" xr:uid="{7171CBD1-91D5-403B-9898-1F8C5138344F}"/>
    <dataValidation allowBlank="1" showInputMessage="1" showErrorMessage="1" prompt="Enter Notes in this cell" sqref="E32:F32" xr:uid="{0E23FA65-206E-4F82-9580-AD0915DFA591}"/>
    <dataValidation allowBlank="1" showInputMessage="1" showErrorMessage="1" prompt="This row &amp; rows 6, 8, 10, 12, &amp; 14 are cells for entering daily notes related to the calendar day in the cell above" sqref="B11" xr:uid="{00000000-0002-0000-08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800-000006000000}"/>
    <dataValidation allowBlank="1" showInputMessage="1" showErrorMessage="1" prompt="September month calendar" sqref="A5" xr:uid="{00000000-0002-0000-08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/>
    <pageSetUpPr fitToPage="1"/>
  </sheetPr>
  <dimension ref="B1:H37"/>
  <sheetViews>
    <sheetView showGridLines="0" workbookViewId="0">
      <selection activeCell="D18" sqref="D18"/>
    </sheetView>
  </sheetViews>
  <sheetFormatPr defaultColWidth="8.625" defaultRowHeight="15" x14ac:dyDescent="0.25"/>
  <cols>
    <col min="1" max="1" width="2.625" customWidth="1"/>
    <col min="2" max="8" width="30.625" customWidth="1"/>
    <col min="9" max="9" width="2.625" customWidth="1"/>
  </cols>
  <sheetData>
    <row r="1" spans="2:8" ht="19.5" customHeight="1" x14ac:dyDescent="0.25">
      <c r="B1" s="99" t="str">
        <f>"October "&amp;CalendarYear</f>
        <v>October 2025</v>
      </c>
      <c r="C1" s="99"/>
      <c r="D1" s="99"/>
      <c r="E1" s="101" t="s">
        <v>7</v>
      </c>
      <c r="F1" s="102"/>
      <c r="G1" s="103" t="s">
        <v>11</v>
      </c>
      <c r="H1" s="104"/>
    </row>
    <row r="2" spans="2:8" ht="19.5" customHeight="1" x14ac:dyDescent="0.25">
      <c r="B2" s="99"/>
      <c r="C2" s="99"/>
      <c r="D2" s="99"/>
      <c r="E2" s="105" t="s">
        <v>46</v>
      </c>
      <c r="F2" s="106"/>
      <c r="G2" s="87" t="s">
        <v>83</v>
      </c>
      <c r="H2" s="88"/>
    </row>
    <row r="3" spans="2:8" ht="19.5" customHeight="1" x14ac:dyDescent="0.25">
      <c r="B3" s="99"/>
      <c r="C3" s="99"/>
      <c r="D3" s="99"/>
      <c r="E3" s="107" t="s">
        <v>47</v>
      </c>
      <c r="F3" s="108"/>
      <c r="G3" s="22" t="s">
        <v>13</v>
      </c>
      <c r="H3" s="21" t="s">
        <v>14</v>
      </c>
    </row>
    <row r="4" spans="2:8" ht="19.5" customHeight="1" thickBot="1" x14ac:dyDescent="0.3">
      <c r="B4" s="100"/>
      <c r="C4" s="100"/>
      <c r="D4" s="100"/>
      <c r="E4" s="109" t="s">
        <v>48</v>
      </c>
      <c r="F4" s="110"/>
      <c r="G4" s="23" t="s">
        <v>4</v>
      </c>
      <c r="H4" s="52" t="s">
        <v>12</v>
      </c>
    </row>
    <row r="5" spans="2:8" ht="19.5" customHeight="1" x14ac:dyDescent="0.25">
      <c r="B5" s="26"/>
      <c r="C5" s="26"/>
      <c r="D5" s="26"/>
      <c r="E5" s="27"/>
      <c r="F5" s="28"/>
      <c r="G5" s="24"/>
      <c r="H5" s="25"/>
    </row>
    <row r="6" spans="2:8" ht="19.5" customHeight="1" x14ac:dyDescent="0.25">
      <c r="B6" s="30" t="str">
        <f>IF(WeekStart="SUNDAY", "SUNDAY","MONDAY")</f>
        <v>SUNDAY</v>
      </c>
      <c r="C6" s="29" t="str">
        <f t="shared" ref="C6:H6" si="0">UPPER(TEXT(C7,"dddd"))</f>
        <v>MONDAY</v>
      </c>
      <c r="D6" s="29" t="str">
        <f t="shared" si="0"/>
        <v>TUESDAY</v>
      </c>
      <c r="E6" s="29" t="str">
        <f t="shared" si="0"/>
        <v>WEDNESDAY</v>
      </c>
      <c r="F6" s="29" t="str">
        <f t="shared" si="0"/>
        <v>THURSDAY</v>
      </c>
      <c r="G6" s="9" t="str">
        <f t="shared" si="0"/>
        <v>FRIDAY</v>
      </c>
      <c r="H6" s="31" t="str">
        <f t="shared" si="0"/>
        <v>SATURDAY</v>
      </c>
    </row>
    <row r="7" spans="2:8" ht="19.5" customHeight="1" x14ac:dyDescent="0.2">
      <c r="B7" s="32">
        <f t="array" ref="B7:H7">DaysAndWeeks+DATE(CalendarYear,10,1)-WEEKDAY(DATE(CalendarYear,10,1),(WeekStart="Monday")+1)+1</f>
        <v>45928</v>
      </c>
      <c r="C7" s="14">
        <v>45929</v>
      </c>
      <c r="D7" s="14">
        <v>45930</v>
      </c>
      <c r="E7" s="14">
        <v>45931</v>
      </c>
      <c r="F7" s="14">
        <v>45932</v>
      </c>
      <c r="G7" s="14">
        <v>45933</v>
      </c>
      <c r="H7" s="33">
        <v>45934</v>
      </c>
    </row>
    <row r="8" spans="2:8" ht="19.5" customHeight="1" x14ac:dyDescent="0.2">
      <c r="B8" s="32"/>
      <c r="C8" s="14"/>
      <c r="D8" s="14"/>
      <c r="E8" s="14"/>
      <c r="F8" s="14"/>
      <c r="G8" s="14"/>
      <c r="H8" s="33"/>
    </row>
    <row r="9" spans="2:8" ht="19.5" customHeight="1" x14ac:dyDescent="0.2">
      <c r="B9" s="32"/>
      <c r="C9" s="14"/>
      <c r="D9" s="14"/>
      <c r="E9" s="14"/>
      <c r="F9" s="14"/>
      <c r="G9" s="14"/>
      <c r="H9" s="33"/>
    </row>
    <row r="10" spans="2:8" ht="19.5" customHeight="1" x14ac:dyDescent="0.2">
      <c r="B10" s="32"/>
      <c r="C10" s="14"/>
      <c r="D10" s="14"/>
      <c r="E10" s="14"/>
      <c r="F10" s="14"/>
      <c r="G10" s="14"/>
      <c r="H10" s="33"/>
    </row>
    <row r="11" spans="2:8" ht="19.5" customHeight="1" x14ac:dyDescent="0.2">
      <c r="B11" s="34"/>
      <c r="C11" s="15"/>
      <c r="D11" s="15"/>
      <c r="E11" s="15"/>
      <c r="F11" s="13"/>
      <c r="G11" s="13"/>
      <c r="H11" s="35"/>
    </row>
    <row r="12" spans="2:8" ht="19.5" customHeight="1" x14ac:dyDescent="0.2">
      <c r="B12" s="36">
        <f t="array" ref="B12:H12">DaysAndWeeks+DATE(CalendarYear,10,1)-WEEKDAY(DATE(CalendarYear,10,1),(WeekStart="Monday")+1)+8</f>
        <v>45935</v>
      </c>
      <c r="C12" s="19">
        <v>45936</v>
      </c>
      <c r="D12" s="19">
        <v>45937</v>
      </c>
      <c r="E12" s="19">
        <v>45938</v>
      </c>
      <c r="F12" s="19">
        <v>45939</v>
      </c>
      <c r="G12" s="19">
        <v>45940</v>
      </c>
      <c r="H12" s="37">
        <v>45941</v>
      </c>
    </row>
    <row r="13" spans="2:8" ht="19.5" customHeight="1" x14ac:dyDescent="0.2">
      <c r="B13" s="38"/>
      <c r="C13" s="16"/>
      <c r="D13" s="16"/>
      <c r="E13" s="16"/>
      <c r="F13" s="16"/>
      <c r="G13" s="16"/>
      <c r="H13" s="39"/>
    </row>
    <row r="14" spans="2:8" ht="19.5" customHeight="1" x14ac:dyDescent="0.2">
      <c r="B14" s="38"/>
      <c r="C14" s="16"/>
      <c r="D14" s="16"/>
      <c r="E14" s="16"/>
      <c r="F14" s="16"/>
      <c r="G14" s="16"/>
      <c r="H14" s="39"/>
    </row>
    <row r="15" spans="2:8" ht="19.5" customHeight="1" x14ac:dyDescent="0.2">
      <c r="B15" s="38"/>
      <c r="C15" s="16"/>
      <c r="D15" s="16"/>
      <c r="E15" s="16"/>
      <c r="F15" s="16"/>
      <c r="G15" s="16"/>
      <c r="H15" s="39"/>
    </row>
    <row r="16" spans="2:8" ht="19.5" customHeight="1" x14ac:dyDescent="0.2">
      <c r="B16" s="40"/>
      <c r="C16" s="17"/>
      <c r="D16" s="17"/>
      <c r="E16" s="17"/>
      <c r="F16" s="17"/>
      <c r="G16" s="18"/>
      <c r="H16" s="41"/>
    </row>
    <row r="17" spans="2:8" ht="19.5" customHeight="1" x14ac:dyDescent="0.2">
      <c r="B17" s="42">
        <f t="array" ref="B17:H17">DaysAndWeeks+DATE(CalendarYear,10,1)-WEEKDAY(DATE(CalendarYear,10,1),(WeekStart="Monday")+1)+15</f>
        <v>45942</v>
      </c>
      <c r="C17" s="20">
        <v>45943</v>
      </c>
      <c r="D17" s="20">
        <v>45944</v>
      </c>
      <c r="E17" s="20">
        <v>45945</v>
      </c>
      <c r="F17" s="20">
        <v>45946</v>
      </c>
      <c r="G17" s="20">
        <v>45947</v>
      </c>
      <c r="H17" s="43">
        <v>45948</v>
      </c>
    </row>
    <row r="18" spans="2:8" ht="19.5" customHeight="1" x14ac:dyDescent="0.2">
      <c r="B18" s="32"/>
      <c r="C18" s="14"/>
      <c r="D18" s="14"/>
      <c r="E18" s="14"/>
      <c r="F18" s="14"/>
      <c r="G18" s="14"/>
      <c r="H18" s="33"/>
    </row>
    <row r="19" spans="2:8" ht="19.5" customHeight="1" x14ac:dyDescent="0.2">
      <c r="B19" s="32"/>
      <c r="C19" s="14"/>
      <c r="D19" s="14"/>
      <c r="E19" s="14"/>
      <c r="F19" s="14"/>
      <c r="G19" s="14"/>
      <c r="H19" s="33"/>
    </row>
    <row r="20" spans="2:8" ht="19.5" customHeight="1" x14ac:dyDescent="0.2">
      <c r="B20" s="32"/>
      <c r="C20" s="14"/>
      <c r="D20" s="14"/>
      <c r="E20" s="14"/>
      <c r="F20" s="14"/>
      <c r="G20" s="14"/>
      <c r="H20" s="33"/>
    </row>
    <row r="21" spans="2:8" ht="19.5" customHeight="1" x14ac:dyDescent="0.2">
      <c r="B21" s="34"/>
      <c r="C21" s="15"/>
      <c r="D21" s="15"/>
      <c r="E21" s="15"/>
      <c r="F21" s="13"/>
      <c r="G21" s="13"/>
      <c r="H21" s="35"/>
    </row>
    <row r="22" spans="2:8" ht="19.5" customHeight="1" x14ac:dyDescent="0.2">
      <c r="B22" s="36">
        <f t="array" ref="B22:H22">DaysAndWeeks+DATE(CalendarYear,10,1)-WEEKDAY(DATE(CalendarYear,10,1),(WeekStart="Monday")+1)+22</f>
        <v>45949</v>
      </c>
      <c r="C22" s="19">
        <v>45950</v>
      </c>
      <c r="D22" s="19">
        <v>45951</v>
      </c>
      <c r="E22" s="19">
        <v>45952</v>
      </c>
      <c r="F22" s="19">
        <v>45953</v>
      </c>
      <c r="G22" s="19">
        <v>45954</v>
      </c>
      <c r="H22" s="37">
        <v>45955</v>
      </c>
    </row>
    <row r="23" spans="2:8" ht="19.5" customHeight="1" x14ac:dyDescent="0.2">
      <c r="B23" s="38"/>
      <c r="C23" s="16"/>
      <c r="D23" s="16"/>
      <c r="E23" s="16"/>
      <c r="F23" s="16"/>
      <c r="G23" s="16"/>
      <c r="H23" s="39"/>
    </row>
    <row r="24" spans="2:8" ht="19.5" customHeight="1" x14ac:dyDescent="0.2">
      <c r="B24" s="38"/>
      <c r="C24" s="16"/>
      <c r="D24" s="16"/>
      <c r="E24" s="16"/>
      <c r="F24" s="16"/>
      <c r="G24" s="16"/>
      <c r="H24" s="39"/>
    </row>
    <row r="25" spans="2:8" ht="19.5" customHeight="1" x14ac:dyDescent="0.2">
      <c r="B25" s="38"/>
      <c r="C25" s="16"/>
      <c r="D25" s="16"/>
      <c r="E25" s="16"/>
      <c r="F25" s="16"/>
      <c r="G25" s="16"/>
      <c r="H25" s="39"/>
    </row>
    <row r="26" spans="2:8" ht="19.5" customHeight="1" x14ac:dyDescent="0.2">
      <c r="B26" s="40"/>
      <c r="C26" s="17"/>
      <c r="D26" s="17"/>
      <c r="E26" s="17"/>
      <c r="F26" s="17"/>
      <c r="G26" s="18"/>
      <c r="H26" s="41"/>
    </row>
    <row r="27" spans="2:8" ht="19.5" customHeight="1" x14ac:dyDescent="0.2">
      <c r="B27" s="42">
        <f t="array" ref="B27:H27">DaysAndWeeks+DATE(CalendarYear,10,1)-WEEKDAY(DATE(CalendarYear,10,1),(WeekStart="Monday")+1)+29</f>
        <v>45956</v>
      </c>
      <c r="C27" s="20">
        <v>45957</v>
      </c>
      <c r="D27" s="20">
        <v>45958</v>
      </c>
      <c r="E27" s="20">
        <v>45959</v>
      </c>
      <c r="F27" s="20">
        <v>45960</v>
      </c>
      <c r="G27" s="20">
        <v>45961</v>
      </c>
      <c r="H27" s="43">
        <v>45962</v>
      </c>
    </row>
    <row r="28" spans="2:8" ht="19.5" customHeight="1" x14ac:dyDescent="0.2">
      <c r="B28" s="32"/>
      <c r="C28" s="14"/>
      <c r="D28" s="14"/>
      <c r="E28" s="14"/>
      <c r="F28" s="14"/>
      <c r="G28" s="14"/>
      <c r="H28" s="33"/>
    </row>
    <row r="29" spans="2:8" ht="19.5" customHeight="1" x14ac:dyDescent="0.2">
      <c r="B29" s="32"/>
      <c r="C29" s="14"/>
      <c r="D29" s="14"/>
      <c r="E29" s="14"/>
      <c r="F29" s="14"/>
      <c r="G29" s="14"/>
      <c r="H29" s="33"/>
    </row>
    <row r="30" spans="2:8" ht="19.5" customHeight="1" x14ac:dyDescent="0.2">
      <c r="B30" s="32"/>
      <c r="C30" s="14"/>
      <c r="D30" s="14"/>
      <c r="E30" s="14"/>
      <c r="F30" s="14"/>
      <c r="G30" s="14"/>
      <c r="H30" s="33"/>
    </row>
    <row r="31" spans="2:8" ht="19.5" customHeight="1" x14ac:dyDescent="0.2">
      <c r="B31" s="34"/>
      <c r="C31" s="15"/>
      <c r="D31" s="15"/>
      <c r="E31" s="15"/>
      <c r="F31" s="13"/>
      <c r="G31" s="13"/>
      <c r="H31" s="44"/>
    </row>
    <row r="32" spans="2:8" ht="19.5" customHeight="1" x14ac:dyDescent="0.2">
      <c r="B32" s="36">
        <f t="array" ref="B32:C32">DaysAndWeeks+DATE(CalendarYear,10,1)-WEEKDAY(DATE(CalendarYear,10,1),(WeekStart="Monday")+1)+36</f>
        <v>45963</v>
      </c>
      <c r="C32" s="19">
        <v>45964</v>
      </c>
      <c r="D32" s="111" t="s">
        <v>5</v>
      </c>
      <c r="E32" s="112"/>
      <c r="F32" s="113"/>
      <c r="G32" s="111" t="s">
        <v>6</v>
      </c>
      <c r="H32" s="114"/>
    </row>
    <row r="33" spans="2:8" ht="19.5" customHeight="1" x14ac:dyDescent="0.2">
      <c r="B33" s="45"/>
      <c r="C33" s="12"/>
      <c r="D33" s="94" t="s">
        <v>84</v>
      </c>
      <c r="E33" s="95"/>
      <c r="F33" s="96"/>
      <c r="G33" s="97" t="s">
        <v>85</v>
      </c>
      <c r="H33" s="98"/>
    </row>
    <row r="34" spans="2:8" ht="19.5" customHeight="1" x14ac:dyDescent="0.2">
      <c r="B34" s="45"/>
      <c r="C34" s="12"/>
      <c r="D34" s="79" t="s">
        <v>79</v>
      </c>
      <c r="E34" s="80"/>
      <c r="F34" s="81"/>
      <c r="G34" s="97"/>
      <c r="H34" s="98"/>
    </row>
    <row r="35" spans="2:8" ht="19.5" customHeight="1" x14ac:dyDescent="0.2">
      <c r="B35" s="45"/>
      <c r="C35" s="12"/>
      <c r="D35" s="79" t="s">
        <v>80</v>
      </c>
      <c r="E35" s="80"/>
      <c r="F35" s="81"/>
      <c r="G35" s="97" t="s">
        <v>49</v>
      </c>
      <c r="H35" s="98"/>
    </row>
    <row r="36" spans="2:8" ht="25.5" customHeight="1" x14ac:dyDescent="0.25">
      <c r="B36" s="46"/>
      <c r="C36" s="47"/>
      <c r="D36" s="120" t="s">
        <v>86</v>
      </c>
      <c r="E36" s="118"/>
      <c r="F36" s="119"/>
      <c r="G36" s="115" t="s">
        <v>67</v>
      </c>
      <c r="H36" s="116"/>
    </row>
    <row r="37" spans="2:8" ht="15.75" customHeight="1" x14ac:dyDescent="0.25">
      <c r="D37" s="86"/>
      <c r="E37" s="86"/>
      <c r="F37" s="86"/>
    </row>
  </sheetData>
  <mergeCells count="16">
    <mergeCell ref="G33:H34"/>
    <mergeCell ref="G35:H36"/>
    <mergeCell ref="D36:F36"/>
    <mergeCell ref="D37:F37"/>
    <mergeCell ref="B1:D4"/>
    <mergeCell ref="E1:F1"/>
    <mergeCell ref="G1:H1"/>
    <mergeCell ref="E2:F2"/>
    <mergeCell ref="E3:F3"/>
    <mergeCell ref="E4:F4"/>
    <mergeCell ref="D32:F32"/>
    <mergeCell ref="G32:H32"/>
    <mergeCell ref="D33:F33"/>
    <mergeCell ref="D34:F34"/>
    <mergeCell ref="D35:F35"/>
    <mergeCell ref="G2:H2"/>
  </mergeCells>
  <conditionalFormatting sqref="B7:G10">
    <cfRule type="expression" dxfId="9" priority="1">
      <formula>DAY(B7)&gt;8</formula>
    </cfRule>
  </conditionalFormatting>
  <conditionalFormatting sqref="B27:H30 B32:C35">
    <cfRule type="expression" dxfId="8" priority="2">
      <formula>AND(DAY(B27)&gt;=1,DAY(B27)&lt;=15)</formula>
    </cfRule>
  </conditionalFormatting>
  <dataValidations count="8">
    <dataValidation allowBlank="1" showInputMessage="1" showErrorMessage="1" prompt="Automatically determined weekday" sqref="C6:H6" xr:uid="{00000000-0002-0000-09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0 B13:B15 B18:B20 B23:B25 B28:B30 B33:B35" xr:uid="{00000000-0002-0000-0900-000001000000}"/>
    <dataValidation allowBlank="1" showInputMessage="1" showErrorMessage="1" prompt="October month calendar" sqref="A5" xr:uid="{00000000-0002-0000-0900-000002000000}"/>
    <dataValidation allowBlank="1" showInputMessage="1" showErrorMessage="1" prompt="Enter Notes in the cell at right" sqref="D32:D35" xr:uid="{83D9B71A-0E95-4E3A-9601-3075EC455951}"/>
    <dataValidation allowBlank="1" showInputMessage="1" showErrorMessage="1" prompt="Enter Notes in this cell" sqref="E32:F32" xr:uid="{DF85AA8A-E0EB-47C3-8650-95965423F08A}"/>
    <dataValidation allowBlank="1" showInputMessage="1" showErrorMessage="1" prompt="This row &amp; rows 6, 8, 10, 12, &amp; 14 are cells for entering daily notes related to the calendar day in the cell above" sqref="B11" xr:uid="{00000000-0002-0000-09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9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9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-0.499984740745262"/>
    <pageSetUpPr fitToPage="1"/>
  </sheetPr>
  <dimension ref="B1:H37"/>
  <sheetViews>
    <sheetView showGridLines="0" workbookViewId="0">
      <selection activeCell="D10" sqref="D10"/>
    </sheetView>
  </sheetViews>
  <sheetFormatPr defaultColWidth="8.625" defaultRowHeight="15" x14ac:dyDescent="0.25"/>
  <cols>
    <col min="1" max="1" width="2.625" customWidth="1"/>
    <col min="2" max="8" width="30.625" customWidth="1"/>
    <col min="9" max="9" width="2.625" customWidth="1"/>
  </cols>
  <sheetData>
    <row r="1" spans="2:8" ht="19.5" customHeight="1" x14ac:dyDescent="0.25">
      <c r="B1" s="99" t="str">
        <f>"November "&amp;CalendarYear</f>
        <v>November 2025</v>
      </c>
      <c r="C1" s="99"/>
      <c r="D1" s="99"/>
      <c r="E1" s="101" t="s">
        <v>7</v>
      </c>
      <c r="F1" s="102"/>
      <c r="G1" s="103" t="s">
        <v>11</v>
      </c>
      <c r="H1" s="104"/>
    </row>
    <row r="2" spans="2:8" ht="19.5" customHeight="1" x14ac:dyDescent="0.25">
      <c r="B2" s="99"/>
      <c r="C2" s="99"/>
      <c r="D2" s="99"/>
      <c r="E2" s="105" t="s">
        <v>50</v>
      </c>
      <c r="F2" s="106"/>
      <c r="G2" s="87" t="s">
        <v>83</v>
      </c>
      <c r="H2" s="88"/>
    </row>
    <row r="3" spans="2:8" ht="19.5" customHeight="1" x14ac:dyDescent="0.25">
      <c r="B3" s="99"/>
      <c r="C3" s="99"/>
      <c r="D3" s="99"/>
      <c r="E3" s="107" t="s">
        <v>51</v>
      </c>
      <c r="F3" s="108"/>
      <c r="G3" s="22" t="s">
        <v>13</v>
      </c>
      <c r="H3" s="21" t="s">
        <v>14</v>
      </c>
    </row>
    <row r="4" spans="2:8" ht="19.5" customHeight="1" thickBot="1" x14ac:dyDescent="0.3">
      <c r="B4" s="100"/>
      <c r="C4" s="100"/>
      <c r="D4" s="100"/>
      <c r="E4" s="109" t="s">
        <v>52</v>
      </c>
      <c r="F4" s="110"/>
      <c r="G4" s="23" t="s">
        <v>4</v>
      </c>
      <c r="H4" s="52" t="s">
        <v>12</v>
      </c>
    </row>
    <row r="5" spans="2:8" ht="19.5" customHeight="1" x14ac:dyDescent="0.25">
      <c r="B5" s="26"/>
      <c r="C5" s="26"/>
      <c r="D5" s="26"/>
      <c r="E5" s="27"/>
      <c r="F5" s="28"/>
      <c r="G5" s="24"/>
      <c r="H5" s="25"/>
    </row>
    <row r="6" spans="2:8" ht="19.5" customHeight="1" x14ac:dyDescent="0.25">
      <c r="B6" s="30" t="str">
        <f>IF(WeekStart="SUNDAY", "SUNDAY","MONDAY")</f>
        <v>SUNDAY</v>
      </c>
      <c r="C6" s="29" t="str">
        <f t="shared" ref="C6:H6" si="0">UPPER(TEXT(C7,"dddd"))</f>
        <v>MONDAY</v>
      </c>
      <c r="D6" s="29" t="str">
        <f t="shared" si="0"/>
        <v>TUESDAY</v>
      </c>
      <c r="E6" s="29" t="str">
        <f t="shared" si="0"/>
        <v>WEDNESDAY</v>
      </c>
      <c r="F6" s="29" t="str">
        <f t="shared" si="0"/>
        <v>THURSDAY</v>
      </c>
      <c r="G6" s="9" t="str">
        <f t="shared" si="0"/>
        <v>FRIDAY</v>
      </c>
      <c r="H6" s="31" t="str">
        <f t="shared" si="0"/>
        <v>SATURDAY</v>
      </c>
    </row>
    <row r="7" spans="2:8" ht="19.5" customHeight="1" x14ac:dyDescent="0.2">
      <c r="B7" s="32">
        <f t="array" ref="B7:H7">DaysAndWeeks+DATE(CalendarYear,11,1)-WEEKDAY(DATE(CalendarYear,11,1),(WeekStart="Monday")+1)+1</f>
        <v>45956</v>
      </c>
      <c r="C7" s="14">
        <v>45957</v>
      </c>
      <c r="D7" s="14">
        <v>45958</v>
      </c>
      <c r="E7" s="14">
        <v>45959</v>
      </c>
      <c r="F7" s="14">
        <v>45960</v>
      </c>
      <c r="G7" s="14">
        <v>45961</v>
      </c>
      <c r="H7" s="33">
        <v>45962</v>
      </c>
    </row>
    <row r="8" spans="2:8" ht="19.5" customHeight="1" x14ac:dyDescent="0.2">
      <c r="B8" s="32"/>
      <c r="C8" s="14"/>
      <c r="D8" s="14"/>
      <c r="E8" s="14"/>
      <c r="F8" s="14"/>
      <c r="G8" s="14"/>
      <c r="H8" s="33"/>
    </row>
    <row r="9" spans="2:8" ht="19.5" customHeight="1" x14ac:dyDescent="0.2">
      <c r="B9" s="32"/>
      <c r="C9" s="14"/>
      <c r="D9" s="14"/>
      <c r="E9" s="14"/>
      <c r="F9" s="14"/>
      <c r="G9" s="14"/>
      <c r="H9" s="33"/>
    </row>
    <row r="10" spans="2:8" ht="19.5" customHeight="1" x14ac:dyDescent="0.2">
      <c r="B10" s="32"/>
      <c r="C10" s="14"/>
      <c r="D10" s="14"/>
      <c r="E10" s="14"/>
      <c r="F10" s="14"/>
      <c r="G10" s="14"/>
      <c r="H10" s="33"/>
    </row>
    <row r="11" spans="2:8" ht="19.5" customHeight="1" x14ac:dyDescent="0.2">
      <c r="B11" s="34"/>
      <c r="C11" s="15"/>
      <c r="D11" s="15"/>
      <c r="E11" s="15"/>
      <c r="F11" s="13"/>
      <c r="G11" s="13"/>
      <c r="H11" s="35"/>
    </row>
    <row r="12" spans="2:8" ht="19.5" customHeight="1" x14ac:dyDescent="0.2">
      <c r="B12" s="36">
        <f t="array" ref="B12:H12">DaysAndWeeks+DATE(CalendarYear,11,1)-WEEKDAY(DATE(CalendarYear,11,1),(WeekStart="Monday")+1)+8</f>
        <v>45963</v>
      </c>
      <c r="C12" s="19">
        <v>45964</v>
      </c>
      <c r="D12" s="19">
        <v>45965</v>
      </c>
      <c r="E12" s="19">
        <v>45966</v>
      </c>
      <c r="F12" s="19">
        <v>45967</v>
      </c>
      <c r="G12" s="19">
        <v>45968</v>
      </c>
      <c r="H12" s="37">
        <v>45969</v>
      </c>
    </row>
    <row r="13" spans="2:8" ht="19.5" customHeight="1" x14ac:dyDescent="0.2">
      <c r="B13" s="38"/>
      <c r="C13" s="16"/>
      <c r="D13" s="16"/>
      <c r="E13" s="16"/>
      <c r="F13" s="16"/>
      <c r="G13" s="16"/>
      <c r="H13" s="39"/>
    </row>
    <row r="14" spans="2:8" ht="19.5" customHeight="1" x14ac:dyDescent="0.2">
      <c r="B14" s="38"/>
      <c r="C14" s="16"/>
      <c r="D14" s="16"/>
      <c r="E14" s="16"/>
      <c r="F14" s="16"/>
      <c r="G14" s="16"/>
      <c r="H14" s="39"/>
    </row>
    <row r="15" spans="2:8" ht="19.5" customHeight="1" x14ac:dyDescent="0.2">
      <c r="B15" s="38"/>
      <c r="C15" s="16"/>
      <c r="D15" s="16"/>
      <c r="E15" s="16"/>
      <c r="F15" s="16"/>
      <c r="G15" s="16"/>
      <c r="H15" s="39"/>
    </row>
    <row r="16" spans="2:8" ht="19.5" customHeight="1" x14ac:dyDescent="0.2">
      <c r="B16" s="40"/>
      <c r="C16" s="17"/>
      <c r="D16" s="17"/>
      <c r="E16" s="17"/>
      <c r="F16" s="17"/>
      <c r="G16" s="18"/>
      <c r="H16" s="41"/>
    </row>
    <row r="17" spans="2:8" ht="19.5" customHeight="1" x14ac:dyDescent="0.2">
      <c r="B17" s="42">
        <f t="array" ref="B17:H17">DaysAndWeeks+DATE(CalendarYear,11,1)-WEEKDAY(DATE(CalendarYear,11,1),(WeekStart="Monday")+1)+15</f>
        <v>45970</v>
      </c>
      <c r="C17" s="20">
        <v>45971</v>
      </c>
      <c r="D17" s="20">
        <v>45972</v>
      </c>
      <c r="E17" s="20">
        <v>45973</v>
      </c>
      <c r="F17" s="20">
        <v>45974</v>
      </c>
      <c r="G17" s="20">
        <v>45975</v>
      </c>
      <c r="H17" s="43">
        <v>45976</v>
      </c>
    </row>
    <row r="18" spans="2:8" ht="19.5" customHeight="1" x14ac:dyDescent="0.2">
      <c r="B18" s="32"/>
      <c r="C18" s="14"/>
      <c r="D18" s="14"/>
      <c r="E18" s="14"/>
      <c r="F18" s="14"/>
      <c r="G18" s="14"/>
      <c r="H18" s="33"/>
    </row>
    <row r="19" spans="2:8" ht="19.5" customHeight="1" x14ac:dyDescent="0.2">
      <c r="B19" s="32"/>
      <c r="C19" s="14"/>
      <c r="D19" s="14"/>
      <c r="E19" s="14"/>
      <c r="F19" s="14"/>
      <c r="G19" s="14"/>
      <c r="H19" s="33"/>
    </row>
    <row r="20" spans="2:8" ht="19.5" customHeight="1" x14ac:dyDescent="0.2">
      <c r="B20" s="32"/>
      <c r="C20" s="14"/>
      <c r="D20" s="14"/>
      <c r="E20" s="14"/>
      <c r="F20" s="14"/>
      <c r="G20" s="14"/>
      <c r="H20" s="33"/>
    </row>
    <row r="21" spans="2:8" ht="19.5" customHeight="1" x14ac:dyDescent="0.2">
      <c r="B21" s="34"/>
      <c r="C21" s="15"/>
      <c r="D21" s="15"/>
      <c r="E21" s="15"/>
      <c r="F21" s="13"/>
      <c r="G21" s="13"/>
      <c r="H21" s="35"/>
    </row>
    <row r="22" spans="2:8" ht="19.5" customHeight="1" x14ac:dyDescent="0.2">
      <c r="B22" s="36">
        <f t="array" ref="B22:H22">DaysAndWeeks+DATE(CalendarYear,11,1)-WEEKDAY(DATE(CalendarYear,11,1),(WeekStart="Monday")+1)+22</f>
        <v>45977</v>
      </c>
      <c r="C22" s="19">
        <v>45978</v>
      </c>
      <c r="D22" s="19">
        <v>45979</v>
      </c>
      <c r="E22" s="19">
        <v>45980</v>
      </c>
      <c r="F22" s="19">
        <v>45981</v>
      </c>
      <c r="G22" s="19">
        <v>45982</v>
      </c>
      <c r="H22" s="37">
        <v>45983</v>
      </c>
    </row>
    <row r="23" spans="2:8" ht="19.5" customHeight="1" x14ac:dyDescent="0.2">
      <c r="B23" s="38"/>
      <c r="C23" s="16"/>
      <c r="D23" s="16"/>
      <c r="E23" s="16"/>
      <c r="F23" s="16"/>
      <c r="G23" s="16"/>
      <c r="H23" s="39"/>
    </row>
    <row r="24" spans="2:8" ht="19.5" customHeight="1" x14ac:dyDescent="0.2">
      <c r="B24" s="38"/>
      <c r="C24" s="16"/>
      <c r="D24" s="16"/>
      <c r="E24" s="16"/>
      <c r="F24" s="16"/>
      <c r="G24" s="16"/>
      <c r="H24" s="39"/>
    </row>
    <row r="25" spans="2:8" ht="19.5" customHeight="1" x14ac:dyDescent="0.2">
      <c r="B25" s="38"/>
      <c r="C25" s="16"/>
      <c r="D25" s="16"/>
      <c r="E25" s="16"/>
      <c r="F25" s="16"/>
      <c r="G25" s="16"/>
      <c r="H25" s="39"/>
    </row>
    <row r="26" spans="2:8" ht="19.5" customHeight="1" x14ac:dyDescent="0.2">
      <c r="B26" s="40"/>
      <c r="C26" s="17"/>
      <c r="D26" s="17"/>
      <c r="E26" s="17"/>
      <c r="F26" s="17"/>
      <c r="G26" s="18"/>
      <c r="H26" s="41"/>
    </row>
    <row r="27" spans="2:8" ht="19.5" customHeight="1" x14ac:dyDescent="0.2">
      <c r="B27" s="42">
        <f t="array" ref="B27:H27">DaysAndWeeks+DATE(CalendarYear,11,1)-WEEKDAY(DATE(CalendarYear,11,1),(WeekStart="Monday")+1)+29</f>
        <v>45984</v>
      </c>
      <c r="C27" s="20">
        <v>45985</v>
      </c>
      <c r="D27" s="20">
        <v>45986</v>
      </c>
      <c r="E27" s="20">
        <v>45987</v>
      </c>
      <c r="F27" s="20">
        <v>45988</v>
      </c>
      <c r="G27" s="20">
        <v>45989</v>
      </c>
      <c r="H27" s="43">
        <v>45990</v>
      </c>
    </row>
    <row r="28" spans="2:8" ht="19.5" customHeight="1" x14ac:dyDescent="0.2">
      <c r="B28" s="32"/>
      <c r="C28" s="14"/>
      <c r="D28" s="14"/>
      <c r="E28" s="14"/>
      <c r="F28" s="14"/>
      <c r="G28" s="14"/>
      <c r="H28" s="33"/>
    </row>
    <row r="29" spans="2:8" ht="19.5" customHeight="1" x14ac:dyDescent="0.2">
      <c r="B29" s="32"/>
      <c r="C29" s="14"/>
      <c r="D29" s="14"/>
      <c r="E29" s="14"/>
      <c r="F29" s="14"/>
      <c r="G29" s="14"/>
      <c r="H29" s="33"/>
    </row>
    <row r="30" spans="2:8" ht="19.5" customHeight="1" x14ac:dyDescent="0.2">
      <c r="B30" s="32"/>
      <c r="C30" s="14"/>
      <c r="D30" s="14"/>
      <c r="E30" s="14"/>
      <c r="F30" s="14"/>
      <c r="G30" s="14"/>
      <c r="H30" s="33"/>
    </row>
    <row r="31" spans="2:8" ht="19.5" customHeight="1" x14ac:dyDescent="0.2">
      <c r="B31" s="34"/>
      <c r="C31" s="15"/>
      <c r="D31" s="15"/>
      <c r="E31" s="15"/>
      <c r="F31" s="13"/>
      <c r="G31" s="13"/>
      <c r="H31" s="44"/>
    </row>
    <row r="32" spans="2:8" ht="19.5" customHeight="1" x14ac:dyDescent="0.2">
      <c r="B32" s="36">
        <f t="array" ref="B32:C32">DaysAndWeeks+DATE(CalendarYear,11,1)-WEEKDAY(DATE(CalendarYear,11,1),(WeekStart="Monday")+1)+36</f>
        <v>45991</v>
      </c>
      <c r="C32" s="19">
        <v>45992</v>
      </c>
      <c r="D32" s="111" t="s">
        <v>5</v>
      </c>
      <c r="E32" s="112"/>
      <c r="F32" s="113"/>
      <c r="G32" s="111" t="s">
        <v>6</v>
      </c>
      <c r="H32" s="114"/>
    </row>
    <row r="33" spans="2:8" ht="19.5" customHeight="1" x14ac:dyDescent="0.2">
      <c r="B33" s="45"/>
      <c r="C33" s="12"/>
      <c r="D33" s="94" t="s">
        <v>84</v>
      </c>
      <c r="E33" s="95"/>
      <c r="F33" s="96"/>
      <c r="G33" s="97" t="s">
        <v>53</v>
      </c>
      <c r="H33" s="98"/>
    </row>
    <row r="34" spans="2:8" ht="19.5" customHeight="1" x14ac:dyDescent="0.2">
      <c r="B34" s="45"/>
      <c r="C34" s="12"/>
      <c r="D34" s="79" t="s">
        <v>79</v>
      </c>
      <c r="E34" s="80"/>
      <c r="F34" s="81"/>
      <c r="G34" s="97"/>
      <c r="H34" s="98"/>
    </row>
    <row r="35" spans="2:8" ht="19.5" customHeight="1" x14ac:dyDescent="0.2">
      <c r="B35" s="45"/>
      <c r="C35" s="12"/>
      <c r="D35" s="79" t="s">
        <v>80</v>
      </c>
      <c r="E35" s="80"/>
      <c r="F35" s="81"/>
      <c r="G35" s="97" t="s">
        <v>54</v>
      </c>
      <c r="H35" s="98"/>
    </row>
    <row r="36" spans="2:8" ht="32.25" customHeight="1" x14ac:dyDescent="0.25">
      <c r="B36" s="46"/>
      <c r="C36" s="47"/>
      <c r="D36" s="120" t="s">
        <v>86</v>
      </c>
      <c r="E36" s="118"/>
      <c r="F36" s="119"/>
      <c r="G36" s="115"/>
      <c r="H36" s="116"/>
    </row>
    <row r="37" spans="2:8" x14ac:dyDescent="0.25">
      <c r="D37" s="86"/>
      <c r="E37" s="86"/>
      <c r="F37" s="86"/>
    </row>
  </sheetData>
  <mergeCells count="16">
    <mergeCell ref="D36:F36"/>
    <mergeCell ref="D37:F37"/>
    <mergeCell ref="B1:D4"/>
    <mergeCell ref="E1:F1"/>
    <mergeCell ref="G1:H1"/>
    <mergeCell ref="E2:F2"/>
    <mergeCell ref="E3:F3"/>
    <mergeCell ref="E4:F4"/>
    <mergeCell ref="D32:F32"/>
    <mergeCell ref="G32:H32"/>
    <mergeCell ref="D33:F33"/>
    <mergeCell ref="G33:H34"/>
    <mergeCell ref="D34:F34"/>
    <mergeCell ref="D35:F35"/>
    <mergeCell ref="G35:H36"/>
    <mergeCell ref="G2:H2"/>
  </mergeCells>
  <conditionalFormatting sqref="B7:G10">
    <cfRule type="expression" dxfId="7" priority="1">
      <formula>DAY(B7)&gt;8</formula>
    </cfRule>
  </conditionalFormatting>
  <conditionalFormatting sqref="B27:H30 B32:C35">
    <cfRule type="expression" dxfId="6" priority="2">
      <formula>AND(DAY(B27)&gt;=1,DAY(B27)&lt;=15)</formula>
    </cfRule>
  </conditionalFormatting>
  <dataValidations count="8">
    <dataValidation allowBlank="1" showInputMessage="1" showErrorMessage="1" prompt="Automatically determined weekday" sqref="C6:H6" xr:uid="{00000000-0002-0000-0A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0 B13:B15 B18:B20 B23:B25 B28:B30 B33:B35" xr:uid="{00000000-0002-0000-0A00-000001000000}"/>
    <dataValidation allowBlank="1" showInputMessage="1" showErrorMessage="1" prompt="November month calendar" sqref="A5" xr:uid="{00000000-0002-0000-0A00-000002000000}"/>
    <dataValidation allowBlank="1" showInputMessage="1" showErrorMessage="1" prompt="Enter Notes in the cell at right" sqref="D32:D35" xr:uid="{8762CCD7-747B-449F-9EB0-64E99E91C46A}"/>
    <dataValidation allowBlank="1" showInputMessage="1" showErrorMessage="1" prompt="Enter Notes in this cell" sqref="E32:F32" xr:uid="{39D3B566-2012-4BD8-B496-14EE7051501E}"/>
    <dataValidation allowBlank="1" showInputMessage="1" showErrorMessage="1" prompt="This row &amp; rows 6, 8, 10, 12, &amp; 14 are cells for entering daily notes related to the calendar day in the cell above" sqref="B11" xr:uid="{00000000-0002-0000-0A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A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A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-0.499984740745262"/>
    <pageSetUpPr fitToPage="1"/>
  </sheetPr>
  <dimension ref="B1:H37"/>
  <sheetViews>
    <sheetView showGridLines="0" workbookViewId="0">
      <selection activeCell="C8" sqref="C8"/>
    </sheetView>
  </sheetViews>
  <sheetFormatPr defaultColWidth="8.625" defaultRowHeight="15" x14ac:dyDescent="0.25"/>
  <cols>
    <col min="1" max="1" width="2.625" customWidth="1"/>
    <col min="2" max="8" width="30.625" customWidth="1"/>
    <col min="9" max="9" width="2.625" customWidth="1"/>
  </cols>
  <sheetData>
    <row r="1" spans="2:8" ht="19.5" customHeight="1" x14ac:dyDescent="0.25">
      <c r="B1" s="99" t="str">
        <f>"December "&amp;CalendarYear</f>
        <v>December 2025</v>
      </c>
      <c r="C1" s="99"/>
      <c r="D1" s="99"/>
      <c r="E1" s="101" t="s">
        <v>7</v>
      </c>
      <c r="F1" s="102"/>
      <c r="G1" s="103" t="s">
        <v>11</v>
      </c>
      <c r="H1" s="104"/>
    </row>
    <row r="2" spans="2:8" ht="19.5" customHeight="1" x14ac:dyDescent="0.25">
      <c r="B2" s="99"/>
      <c r="C2" s="99"/>
      <c r="D2" s="99"/>
      <c r="E2" s="105" t="s">
        <v>55</v>
      </c>
      <c r="F2" s="106"/>
      <c r="G2" s="87" t="s">
        <v>83</v>
      </c>
      <c r="H2" s="88"/>
    </row>
    <row r="3" spans="2:8" ht="19.5" customHeight="1" x14ac:dyDescent="0.25">
      <c r="B3" s="99"/>
      <c r="C3" s="99"/>
      <c r="D3" s="99"/>
      <c r="E3" s="107" t="s">
        <v>56</v>
      </c>
      <c r="F3" s="108"/>
      <c r="G3" s="22" t="s">
        <v>13</v>
      </c>
      <c r="H3" s="21" t="s">
        <v>14</v>
      </c>
    </row>
    <row r="4" spans="2:8" ht="19.5" customHeight="1" thickBot="1" x14ac:dyDescent="0.3">
      <c r="B4" s="100"/>
      <c r="C4" s="100"/>
      <c r="D4" s="100"/>
      <c r="E4" s="109"/>
      <c r="F4" s="110"/>
      <c r="G4" s="23" t="s">
        <v>4</v>
      </c>
      <c r="H4" s="52" t="s">
        <v>12</v>
      </c>
    </row>
    <row r="5" spans="2:8" ht="19.5" customHeight="1" x14ac:dyDescent="0.25">
      <c r="B5" s="26"/>
      <c r="C5" s="26"/>
      <c r="D5" s="26"/>
      <c r="E5" s="27"/>
      <c r="F5" s="28"/>
      <c r="G5" s="24"/>
      <c r="H5" s="25"/>
    </row>
    <row r="6" spans="2:8" ht="19.5" customHeight="1" x14ac:dyDescent="0.25">
      <c r="B6" s="30" t="str">
        <f>IF(WeekStart="SUNDAY", "SUNDAY","MONDAY")</f>
        <v>SUNDAY</v>
      </c>
      <c r="C6" s="29" t="str">
        <f t="shared" ref="C6:H6" si="0">UPPER(TEXT(C7,"dddd"))</f>
        <v>MONDAY</v>
      </c>
      <c r="D6" s="29" t="str">
        <f t="shared" si="0"/>
        <v>TUESDAY</v>
      </c>
      <c r="E6" s="29" t="str">
        <f t="shared" si="0"/>
        <v>WEDNESDAY</v>
      </c>
      <c r="F6" s="29" t="str">
        <f t="shared" si="0"/>
        <v>THURSDAY</v>
      </c>
      <c r="G6" s="9" t="str">
        <f t="shared" si="0"/>
        <v>FRIDAY</v>
      </c>
      <c r="H6" s="31" t="str">
        <f t="shared" si="0"/>
        <v>SATURDAY</v>
      </c>
    </row>
    <row r="7" spans="2:8" ht="19.5" customHeight="1" x14ac:dyDescent="0.2">
      <c r="B7" s="32">
        <f t="array" ref="B7:H7">DaysAndWeeks+DATE(CalendarYear,12,1)-WEEKDAY(DATE(CalendarYear,12,1),(WeekStart="Monday")+1)+1</f>
        <v>45991</v>
      </c>
      <c r="C7" s="14">
        <v>45992</v>
      </c>
      <c r="D7" s="14">
        <v>45993</v>
      </c>
      <c r="E7" s="14">
        <v>45994</v>
      </c>
      <c r="F7" s="14">
        <v>45995</v>
      </c>
      <c r="G7" s="14">
        <v>45996</v>
      </c>
      <c r="H7" s="33">
        <v>45997</v>
      </c>
    </row>
    <row r="8" spans="2:8" ht="19.5" customHeight="1" x14ac:dyDescent="0.2">
      <c r="B8" s="32"/>
      <c r="C8" s="14"/>
      <c r="D8" s="14"/>
      <c r="E8" s="14"/>
      <c r="F8" s="14"/>
      <c r="G8" s="14"/>
      <c r="H8" s="33"/>
    </row>
    <row r="9" spans="2:8" ht="19.5" customHeight="1" x14ac:dyDescent="0.2">
      <c r="B9" s="32"/>
      <c r="C9" s="14"/>
      <c r="D9" s="14"/>
      <c r="E9" s="14"/>
      <c r="F9" s="14"/>
      <c r="G9" s="14"/>
      <c r="H9" s="33"/>
    </row>
    <row r="10" spans="2:8" ht="19.5" customHeight="1" x14ac:dyDescent="0.2">
      <c r="B10" s="32"/>
      <c r="C10" s="14"/>
      <c r="D10" s="14"/>
      <c r="E10" s="14"/>
      <c r="F10" s="14"/>
      <c r="G10" s="14"/>
      <c r="H10" s="33"/>
    </row>
    <row r="11" spans="2:8" ht="19.5" customHeight="1" x14ac:dyDescent="0.2">
      <c r="B11" s="34"/>
      <c r="C11" s="15"/>
      <c r="D11" s="15"/>
      <c r="E11" s="15"/>
      <c r="F11" s="13"/>
      <c r="G11" s="13"/>
      <c r="H11" s="35"/>
    </row>
    <row r="12" spans="2:8" ht="19.5" customHeight="1" x14ac:dyDescent="0.2">
      <c r="B12" s="36">
        <f t="array" ref="B12:H12">DaysAndWeeks+DATE(CalendarYear,12,1)-WEEKDAY(DATE(CalendarYear,12,1),(WeekStart="Monday")+1)+8</f>
        <v>45998</v>
      </c>
      <c r="C12" s="19">
        <v>45999</v>
      </c>
      <c r="D12" s="19">
        <v>46000</v>
      </c>
      <c r="E12" s="19">
        <v>46001</v>
      </c>
      <c r="F12" s="19">
        <v>46002</v>
      </c>
      <c r="G12" s="19">
        <v>46003</v>
      </c>
      <c r="H12" s="37">
        <v>46004</v>
      </c>
    </row>
    <row r="13" spans="2:8" ht="19.5" customHeight="1" x14ac:dyDescent="0.2">
      <c r="B13" s="38"/>
      <c r="C13" s="16"/>
      <c r="D13" s="16"/>
      <c r="E13" s="16"/>
      <c r="F13" s="16"/>
      <c r="G13" s="16"/>
      <c r="H13" s="39"/>
    </row>
    <row r="14" spans="2:8" ht="19.5" customHeight="1" x14ac:dyDescent="0.2">
      <c r="B14" s="38"/>
      <c r="C14" s="16"/>
      <c r="D14" s="16"/>
      <c r="E14" s="16"/>
      <c r="F14" s="16"/>
      <c r="G14" s="16"/>
      <c r="H14" s="39"/>
    </row>
    <row r="15" spans="2:8" ht="19.5" customHeight="1" x14ac:dyDescent="0.2">
      <c r="B15" s="38"/>
      <c r="C15" s="16"/>
      <c r="D15" s="16"/>
      <c r="E15" s="16"/>
      <c r="F15" s="16"/>
      <c r="G15" s="16"/>
      <c r="H15" s="39"/>
    </row>
    <row r="16" spans="2:8" ht="19.5" customHeight="1" x14ac:dyDescent="0.2">
      <c r="B16" s="40"/>
      <c r="C16" s="17"/>
      <c r="D16" s="17"/>
      <c r="E16" s="17"/>
      <c r="F16" s="17"/>
      <c r="G16" s="18"/>
      <c r="H16" s="41"/>
    </row>
    <row r="17" spans="2:8" ht="19.5" customHeight="1" x14ac:dyDescent="0.2">
      <c r="B17" s="42">
        <f t="array" ref="B17:H17">DaysAndWeeks+DATE(CalendarYear,12,1)-WEEKDAY(DATE(CalendarYear,12,1),(WeekStart="Monday")+1)+15</f>
        <v>46005</v>
      </c>
      <c r="C17" s="20">
        <v>46006</v>
      </c>
      <c r="D17" s="20">
        <v>46007</v>
      </c>
      <c r="E17" s="20">
        <v>46008</v>
      </c>
      <c r="F17" s="20">
        <v>46009</v>
      </c>
      <c r="G17" s="20">
        <v>46010</v>
      </c>
      <c r="H17" s="43">
        <v>46011</v>
      </c>
    </row>
    <row r="18" spans="2:8" ht="19.5" customHeight="1" x14ac:dyDescent="0.2">
      <c r="B18" s="32"/>
      <c r="C18" s="14"/>
      <c r="D18" s="14"/>
      <c r="E18" s="14"/>
      <c r="F18" s="14"/>
      <c r="G18" s="14"/>
      <c r="H18" s="33"/>
    </row>
    <row r="19" spans="2:8" ht="19.5" customHeight="1" x14ac:dyDescent="0.2">
      <c r="B19" s="32"/>
      <c r="C19" s="14"/>
      <c r="D19" s="14"/>
      <c r="E19" s="14"/>
      <c r="F19" s="14"/>
      <c r="G19" s="14"/>
      <c r="H19" s="33"/>
    </row>
    <row r="20" spans="2:8" ht="19.5" customHeight="1" x14ac:dyDescent="0.2">
      <c r="B20" s="32"/>
      <c r="C20" s="14"/>
      <c r="D20" s="14"/>
      <c r="E20" s="14"/>
      <c r="F20" s="14"/>
      <c r="G20" s="14"/>
      <c r="H20" s="33"/>
    </row>
    <row r="21" spans="2:8" ht="19.5" customHeight="1" x14ac:dyDescent="0.2">
      <c r="B21" s="34"/>
      <c r="C21" s="15"/>
      <c r="D21" s="15"/>
      <c r="E21" s="15"/>
      <c r="F21" s="13"/>
      <c r="G21" s="13"/>
      <c r="H21" s="35"/>
    </row>
    <row r="22" spans="2:8" ht="19.5" customHeight="1" x14ac:dyDescent="0.2">
      <c r="B22" s="36">
        <f t="array" ref="B22:H22">DaysAndWeeks+DATE(CalendarYear,12,1)-WEEKDAY(DATE(CalendarYear,12,1),(WeekStart="Monday")+1)+22</f>
        <v>46012</v>
      </c>
      <c r="C22" s="19">
        <v>46013</v>
      </c>
      <c r="D22" s="19">
        <v>46014</v>
      </c>
      <c r="E22" s="19">
        <v>46015</v>
      </c>
      <c r="F22" s="19">
        <v>46016</v>
      </c>
      <c r="G22" s="19">
        <v>46017</v>
      </c>
      <c r="H22" s="37">
        <v>46018</v>
      </c>
    </row>
    <row r="23" spans="2:8" ht="19.5" customHeight="1" x14ac:dyDescent="0.2">
      <c r="B23" s="38"/>
      <c r="C23" s="16"/>
      <c r="D23" s="16"/>
      <c r="E23" s="16"/>
      <c r="F23" s="16"/>
      <c r="G23" s="16"/>
      <c r="H23" s="39"/>
    </row>
    <row r="24" spans="2:8" ht="19.5" customHeight="1" x14ac:dyDescent="0.2">
      <c r="B24" s="38"/>
      <c r="C24" s="16"/>
      <c r="D24" s="16"/>
      <c r="E24" s="16"/>
      <c r="F24" s="16"/>
      <c r="G24" s="16"/>
      <c r="H24" s="39"/>
    </row>
    <row r="25" spans="2:8" ht="19.5" customHeight="1" x14ac:dyDescent="0.2">
      <c r="B25" s="38"/>
      <c r="C25" s="16"/>
      <c r="D25" s="16"/>
      <c r="E25" s="16"/>
      <c r="F25" s="16"/>
      <c r="G25" s="16"/>
      <c r="H25" s="39"/>
    </row>
    <row r="26" spans="2:8" ht="19.5" customHeight="1" x14ac:dyDescent="0.2">
      <c r="B26" s="40"/>
      <c r="C26" s="17"/>
      <c r="D26" s="17"/>
      <c r="E26" s="17"/>
      <c r="F26" s="17"/>
      <c r="G26" s="18"/>
      <c r="H26" s="41"/>
    </row>
    <row r="27" spans="2:8" ht="19.5" customHeight="1" x14ac:dyDescent="0.2">
      <c r="B27" s="42">
        <f t="array" ref="B27:H27">DaysAndWeeks+DATE(CalendarYear,12,1)-WEEKDAY(DATE(CalendarYear,12,1),(WeekStart="Monday")+1)+29</f>
        <v>46019</v>
      </c>
      <c r="C27" s="20">
        <v>46020</v>
      </c>
      <c r="D27" s="20">
        <v>46021</v>
      </c>
      <c r="E27" s="20">
        <v>46022</v>
      </c>
      <c r="F27" s="20">
        <v>46023</v>
      </c>
      <c r="G27" s="20">
        <v>46024</v>
      </c>
      <c r="H27" s="43">
        <v>46025</v>
      </c>
    </row>
    <row r="28" spans="2:8" ht="19.5" customHeight="1" x14ac:dyDescent="0.2">
      <c r="B28" s="32"/>
      <c r="C28" s="14"/>
      <c r="D28" s="14"/>
      <c r="E28" s="14"/>
      <c r="F28" s="14"/>
      <c r="G28" s="14"/>
      <c r="H28" s="33"/>
    </row>
    <row r="29" spans="2:8" ht="19.5" customHeight="1" x14ac:dyDescent="0.2">
      <c r="B29" s="32"/>
      <c r="C29" s="14"/>
      <c r="D29" s="14"/>
      <c r="E29" s="14"/>
      <c r="F29" s="14"/>
      <c r="G29" s="14"/>
      <c r="H29" s="33"/>
    </row>
    <row r="30" spans="2:8" ht="19.5" customHeight="1" x14ac:dyDescent="0.2">
      <c r="B30" s="32"/>
      <c r="C30" s="14"/>
      <c r="D30" s="14"/>
      <c r="E30" s="14"/>
      <c r="F30" s="14"/>
      <c r="G30" s="14"/>
      <c r="H30" s="33"/>
    </row>
    <row r="31" spans="2:8" ht="19.5" customHeight="1" x14ac:dyDescent="0.2">
      <c r="B31" s="34"/>
      <c r="C31" s="15"/>
      <c r="D31" s="15"/>
      <c r="E31" s="15"/>
      <c r="F31" s="13"/>
      <c r="G31" s="13"/>
      <c r="H31" s="44"/>
    </row>
    <row r="32" spans="2:8" ht="19.5" customHeight="1" x14ac:dyDescent="0.2">
      <c r="B32" s="36">
        <f t="array" ref="B32:C32">DaysAndWeeks+DATE(CalendarYear,12,1)-WEEKDAY(DATE(CalendarYear,12,1),(WeekStart="Monday")+1)+36</f>
        <v>46026</v>
      </c>
      <c r="C32" s="19">
        <v>46027</v>
      </c>
      <c r="D32" s="111" t="s">
        <v>5</v>
      </c>
      <c r="E32" s="112"/>
      <c r="F32" s="113"/>
      <c r="G32" s="111" t="s">
        <v>6</v>
      </c>
      <c r="H32" s="114"/>
    </row>
    <row r="33" spans="2:8" ht="19.5" customHeight="1" x14ac:dyDescent="0.2">
      <c r="B33" s="45"/>
      <c r="C33" s="12"/>
      <c r="D33" s="94" t="s">
        <v>84</v>
      </c>
      <c r="E33" s="95"/>
      <c r="F33" s="96"/>
      <c r="G33" s="97" t="s">
        <v>57</v>
      </c>
      <c r="H33" s="98"/>
    </row>
    <row r="34" spans="2:8" ht="19.5" customHeight="1" x14ac:dyDescent="0.2">
      <c r="B34" s="45"/>
      <c r="C34" s="12"/>
      <c r="D34" s="79" t="s">
        <v>79</v>
      </c>
      <c r="E34" s="80"/>
      <c r="F34" s="81"/>
      <c r="G34" s="97"/>
      <c r="H34" s="98"/>
    </row>
    <row r="35" spans="2:8" ht="19.5" customHeight="1" x14ac:dyDescent="0.2">
      <c r="B35" s="45"/>
      <c r="C35" s="12"/>
      <c r="D35" s="79" t="s">
        <v>80</v>
      </c>
      <c r="E35" s="80"/>
      <c r="F35" s="81"/>
      <c r="G35" s="97" t="s">
        <v>58</v>
      </c>
      <c r="H35" s="98"/>
    </row>
    <row r="36" spans="2:8" ht="28.5" customHeight="1" x14ac:dyDescent="0.25">
      <c r="B36" s="46"/>
      <c r="C36" s="47"/>
      <c r="D36" s="120" t="s">
        <v>86</v>
      </c>
      <c r="E36" s="118"/>
      <c r="F36" s="119"/>
      <c r="G36" s="115"/>
      <c r="H36" s="116"/>
    </row>
    <row r="37" spans="2:8" x14ac:dyDescent="0.25">
      <c r="D37" s="86"/>
      <c r="E37" s="86"/>
      <c r="F37" s="86"/>
    </row>
  </sheetData>
  <mergeCells count="16">
    <mergeCell ref="D36:F36"/>
    <mergeCell ref="D37:F37"/>
    <mergeCell ref="B1:D4"/>
    <mergeCell ref="E1:F1"/>
    <mergeCell ref="G1:H1"/>
    <mergeCell ref="E2:F2"/>
    <mergeCell ref="E3:F3"/>
    <mergeCell ref="E4:F4"/>
    <mergeCell ref="D32:F32"/>
    <mergeCell ref="G32:H32"/>
    <mergeCell ref="D33:F33"/>
    <mergeCell ref="G33:H34"/>
    <mergeCell ref="D34:F34"/>
    <mergeCell ref="D35:F35"/>
    <mergeCell ref="G35:H36"/>
    <mergeCell ref="G2:H2"/>
  </mergeCells>
  <conditionalFormatting sqref="B7:G10">
    <cfRule type="expression" dxfId="5" priority="1">
      <formula>DAY(B7)&gt;8</formula>
    </cfRule>
  </conditionalFormatting>
  <conditionalFormatting sqref="B27:H30 B32:C35">
    <cfRule type="expression" dxfId="4" priority="2">
      <formula>AND(DAY(B27)&gt;=1,DAY(B27)&lt;=15)</formula>
    </cfRule>
  </conditionalFormatting>
  <dataValidations count="8">
    <dataValidation allowBlank="1" showInputMessage="1" showErrorMessage="1" prompt="Automatically determined weekday" sqref="C6:H6" xr:uid="{00000000-0002-0000-0B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7:B10 B13:B15 B18:B20 B23:B25 B28:B30 B33:B35" xr:uid="{00000000-0002-0000-0B00-000001000000}"/>
    <dataValidation allowBlank="1" showInputMessage="1" showErrorMessage="1" prompt="December month calendar" sqref="A5" xr:uid="{00000000-0002-0000-0B00-000002000000}"/>
    <dataValidation allowBlank="1" showInputMessage="1" showErrorMessage="1" prompt="Enter Notes in the cell at right" sqref="D32:D35" xr:uid="{6A23A165-9AF4-4464-BD5B-FD787D7B12CA}"/>
    <dataValidation allowBlank="1" showInputMessage="1" showErrorMessage="1" prompt="Enter Notes in this cell" sqref="E32:F32" xr:uid="{90F83E8A-E6E0-4A86-94B4-E25D17D27EB0}"/>
    <dataValidation allowBlank="1" showInputMessage="1" showErrorMessage="1" prompt="This row &amp; rows 6, 8, 10, 12, &amp; 14 are cells for entering daily notes related to the calendar day in the cell above" sqref="B11" xr:uid="{00000000-0002-0000-0B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5:D5" xr:uid="{00000000-0002-0000-0B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6" xr:uid="{00000000-0002-0000-0B00-000007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Example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Example!CalendarYear</vt:lpstr>
      <vt:lpstr>CalendarYear</vt:lpstr>
      <vt:lpstr>Example!Print_Area</vt:lpstr>
      <vt:lpstr>January!Print_Area</vt:lpstr>
      <vt:lpstr>Example!WeekStart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Hillary Koehler</dc:creator>
  <cp:lastModifiedBy>Koehler, Hillary</cp:lastModifiedBy>
  <dcterms:created xsi:type="dcterms:W3CDTF">2017-12-20T02:01:19Z</dcterms:created>
  <dcterms:modified xsi:type="dcterms:W3CDTF">2025-01-17T20:34:15Z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2017-12-20T02:01:24.9451619Z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